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7425"/>
  </bookViews>
  <sheets>
    <sheet name="Lapa1" sheetId="1" r:id="rId1"/>
    <sheet name="Lapa2" sheetId="2" r:id="rId2"/>
    <sheet name="Lap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72" i="1" l="1"/>
  <c r="K78" i="1"/>
  <c r="K77" i="1"/>
  <c r="L74" i="1"/>
  <c r="K74" i="1"/>
  <c r="L73" i="1"/>
  <c r="K73" i="1"/>
  <c r="K72" i="1"/>
  <c r="H68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<sst xmlns="http://schemas.openxmlformats.org/spreadsheetml/2006/main" count="169" uniqueCount="133">
  <si>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2019./2020.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</si>
  <si>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</si>
  <si>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</si>
  <si>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</si>
  <si>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</si>
  <si>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</si>
  <si>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</si>
  <si>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</si>
  <si>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</si>
  <si>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</si>
  <si>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</si>
  <si>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</si>
  <si>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</si>
  <si>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</t>
  </si>
  <si>
    <t xml:space="preserve"> 1-31 dienas</t>
  </si>
  <si>
    <t>30 dienas</t>
  </si>
  <si>
    <t>31 diena</t>
  </si>
  <si>
    <t>29 dienas</t>
  </si>
  <si>
    <t>1-30 dienas</t>
  </si>
  <si>
    <t>vidēji</t>
  </si>
  <si>
    <t>ADRESE</t>
  </si>
  <si>
    <t>.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</si>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</sst>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/>
    <xf numFmtId="164" fontId="0" fillId="0" borderId="10" xfId="0" applyNumberFormat="1" applyBorder="1" applyAlignmen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10" xfId="0" applyNumberFormat="1" applyFill="1" applyBorder="1"/>
    <xf numFmtId="0" fontId="0" fillId="0" borderId="18" xfId="0" applyFill="1" applyBorder="1"/>
    <xf numFmtId="164" fontId="0" fillId="0" borderId="11" xfId="0" applyNumberFormat="1" applyFill="1" applyBorder="1" applyAlignment="1">
      <alignment horizontal="right"/>
    </xf>
    <xf numFmtId="164" fontId="0" fillId="0" borderId="9" xfId="0" applyNumberFormat="1" applyFill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Fill="1" applyBorder="1" applyAlignment="1">
      <alignment horizontal="right"/>
    </xf>
    <xf numFmtId="0" fontId="0" fillId="0" borderId="23" xfId="0" applyBorder="1"/>
    <xf numFmtId="164" fontId="0" fillId="0" borderId="21" xfId="0" applyNumberFormat="1" applyFill="1" applyBorder="1"/>
    <xf numFmtId="0" fontId="0" fillId="0" borderId="21" xfId="0" applyBorder="1" applyAlignment="1">
      <alignment horizontal="center"/>
    </xf>
    <xf numFmtId="164" fontId="0" fillId="0" borderId="24" xfId="0" applyNumberFormat="1" applyFill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Fill="1" applyBorder="1"/>
    <xf numFmtId="0" fontId="0" fillId="0" borderId="23" xfId="0" applyFill="1" applyBorder="1"/>
    <xf numFmtId="49" fontId="0" fillId="0" borderId="18" xfId="0" applyNumberFormat="1" applyFill="1" applyBorder="1"/>
    <xf numFmtId="0" fontId="0" fillId="0" borderId="19" xfId="0" applyBorder="1"/>
    <xf numFmtId="2" fontId="9" fillId="0" borderId="19" xfId="0" applyNumberFormat="1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Fill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 applyFill="1" applyBorder="1"/>
    <xf numFmtId="0" fontId="0" fillId="0" borderId="29" xfId="0" applyBorder="1"/>
    <xf numFmtId="164" fontId="0" fillId="0" borderId="4" xfId="0" applyNumberFormat="1" applyFill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Fill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 applyBorder="1"/>
    <xf numFmtId="2" fontId="0" fillId="0" borderId="28" xfId="0" applyNumberFormat="1" applyFill="1" applyBorder="1"/>
    <xf numFmtId="0" fontId="0" fillId="0" borderId="30" xfId="0" applyFill="1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23850" y="361950"/>
          <a:ext cx="10572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ovApr02/2019.2020.g.sezona/Atskaite%20FE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FEBRUĀRIS SSK līdz pārb."/>
      <sheetName val="FEBRUĀ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5</v>
          </cell>
          <cell r="F22">
            <v>5</v>
          </cell>
          <cell r="G22">
            <v>5</v>
          </cell>
          <cell r="H22">
            <v>5</v>
          </cell>
          <cell r="I22">
            <v>5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  <cell r="N22">
            <v>5</v>
          </cell>
          <cell r="U22">
            <v>5</v>
          </cell>
          <cell r="V22">
            <v>5</v>
          </cell>
          <cell r="W22">
            <v>5</v>
          </cell>
          <cell r="X22">
            <v>5</v>
          </cell>
          <cell r="Y22">
            <v>5</v>
          </cell>
          <cell r="Z22">
            <v>5</v>
          </cell>
          <cell r="AA22">
            <v>5</v>
          </cell>
          <cell r="AB22">
            <v>2.5</v>
          </cell>
          <cell r="AC22">
            <v>2.5</v>
          </cell>
        </row>
        <row r="46">
          <cell r="E46">
            <v>5</v>
          </cell>
          <cell r="F46">
            <v>5</v>
          </cell>
          <cell r="G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</row>
        <row r="72">
          <cell r="E72">
            <v>5</v>
          </cell>
          <cell r="F72">
            <v>5</v>
          </cell>
          <cell r="G72">
            <v>5</v>
          </cell>
          <cell r="H72">
            <v>5</v>
          </cell>
          <cell r="I72">
            <v>5</v>
          </cell>
          <cell r="J72">
            <v>5</v>
          </cell>
          <cell r="K72">
            <v>5</v>
          </cell>
          <cell r="L72">
            <v>5</v>
          </cell>
          <cell r="M72">
            <v>5</v>
          </cell>
          <cell r="N72">
            <v>5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5</v>
          </cell>
          <cell r="Z72">
            <v>5</v>
          </cell>
          <cell r="AA72">
            <v>5</v>
          </cell>
          <cell r="AB72">
            <v>5</v>
          </cell>
          <cell r="AC72">
            <v>5</v>
          </cell>
        </row>
        <row r="96">
          <cell r="E96">
            <v>5</v>
          </cell>
          <cell r="F96">
            <v>5</v>
          </cell>
          <cell r="H96">
            <v>2.5</v>
          </cell>
          <cell r="I96">
            <v>5</v>
          </cell>
          <cell r="J96">
            <v>5</v>
          </cell>
          <cell r="K96">
            <v>2.5</v>
          </cell>
          <cell r="L96">
            <v>2.5</v>
          </cell>
          <cell r="V96">
            <v>2.5</v>
          </cell>
          <cell r="X96">
            <v>2.5</v>
          </cell>
          <cell r="Y96">
            <v>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3" workbookViewId="0">
      <selection activeCell="L73" sqref="L73"/>
    </sheetView>
  </sheetViews>
  <sheetFormatPr defaultRowHeight="15"/>
  <cols>
    <col min="1" max="1" width="5.28515625" customWidth="1"/>
    <col min="2" max="2" width="15" customWidth="1"/>
    <col min="3" max="3" width="12.85546875" customWidth="1"/>
    <col min="4" max="4" width="11.5703125" customWidth="1"/>
    <col min="5" max="6" width="9.85546875" customWidth="1"/>
    <col min="10" max="10" width="11.42578125" customWidth="1"/>
    <col min="11" max="11" width="9.140625" hidden="1" customWidth="1"/>
  </cols>
  <sheetData>
    <row r="1" spans="1:12" ht="15.75">
      <c r="E1" s="1" t="s">
        <v>0</v>
      </c>
    </row>
    <row r="2" spans="1:12" ht="15.75" thickBot="1">
      <c r="C2" s="2"/>
    </row>
    <row r="3" spans="1:12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9"/>
    </row>
    <row r="4" spans="1:12">
      <c r="A4" s="10" t="s">
        <v>11</v>
      </c>
      <c r="B4" s="11" t="s">
        <v>12</v>
      </c>
      <c r="C4" s="5" t="s">
        <v>13</v>
      </c>
      <c r="D4" s="12" t="s">
        <v>14</v>
      </c>
      <c r="E4" s="12" t="s">
        <v>15</v>
      </c>
      <c r="F4" s="12" t="s">
        <v>16</v>
      </c>
      <c r="G4" s="12" t="s">
        <v>16</v>
      </c>
      <c r="H4" s="12" t="s">
        <v>17</v>
      </c>
      <c r="I4" s="12" t="s">
        <v>16</v>
      </c>
      <c r="J4" s="13" t="s">
        <v>18</v>
      </c>
      <c r="K4" s="14"/>
      <c r="L4" s="15" t="s">
        <v>19</v>
      </c>
    </row>
    <row r="5" spans="1:12" ht="15.75" thickBot="1">
      <c r="A5" s="16"/>
      <c r="B5" s="17" t="s">
        <v>20</v>
      </c>
      <c r="C5" s="18" t="s">
        <v>21</v>
      </c>
      <c r="D5" s="19" t="str">
        <f>"+7,6 C"</f>
        <v>+7,6 C</v>
      </c>
      <c r="E5" s="19" t="str">
        <f>"+3,1 C"</f>
        <v>+3,1 C</v>
      </c>
      <c r="F5" s="19" t="str">
        <f>"+2,0 C"</f>
        <v>+2,0 C</v>
      </c>
      <c r="G5" s="19" t="str">
        <f>"+2,3 C"</f>
        <v>+2,3 C</v>
      </c>
      <c r="H5" s="20" t="str">
        <f>"+1,3 C"</f>
        <v>+1,3 C</v>
      </c>
      <c r="I5" s="19"/>
      <c r="J5" s="19"/>
      <c r="K5" s="14"/>
      <c r="L5" s="21"/>
    </row>
    <row r="6" spans="1:12" ht="15.75" thickTop="1">
      <c r="A6" s="22" t="str">
        <f>"1."</f>
        <v>1.</v>
      </c>
      <c r="B6" s="23" t="s">
        <v>22</v>
      </c>
      <c r="C6" s="24"/>
      <c r="D6" s="25">
        <v>0.67492395537547889</v>
      </c>
      <c r="E6" s="26">
        <v>0.79611350520208035</v>
      </c>
      <c r="F6" s="25">
        <v>1.0113331328073258</v>
      </c>
      <c r="G6" s="25">
        <v>1.0219483529557019</v>
      </c>
      <c r="H6" s="26">
        <v>0.9021882490263623</v>
      </c>
      <c r="I6" s="27"/>
      <c r="J6" s="28"/>
      <c r="K6" s="26">
        <f>'[1]Mājas kopā'!H22</f>
        <v>5</v>
      </c>
      <c r="L6" s="29">
        <f>AVERAGE(D6:J6)</f>
        <v>0.88130143907338976</v>
      </c>
    </row>
    <row r="7" spans="1:12">
      <c r="A7" s="22" t="str">
        <f>"2."</f>
        <v>2.</v>
      </c>
      <c r="B7" s="23" t="s">
        <v>23</v>
      </c>
      <c r="C7" s="30" t="s">
        <v>24</v>
      </c>
      <c r="D7" s="31">
        <v>0.32666903110867185</v>
      </c>
      <c r="E7" s="23">
        <v>0.55277205700973298</v>
      </c>
      <c r="F7" s="25">
        <v>0.69208632588735286</v>
      </c>
      <c r="G7" s="25">
        <v>0.67233659586130701</v>
      </c>
      <c r="H7" s="23">
        <v>0.67476124708784435</v>
      </c>
      <c r="I7" s="25"/>
      <c r="J7" s="28"/>
      <c r="K7" s="26">
        <f>'[1]Mājas kopā'!N72</f>
        <v>5</v>
      </c>
      <c r="L7" s="29">
        <f t="shared" ref="L7:L68" si="0">AVERAGE(D7:J7)</f>
        <v>0.58372505139098185</v>
      </c>
    </row>
    <row r="8" spans="1:12">
      <c r="A8" s="22" t="str">
        <f>"3."</f>
        <v>3.</v>
      </c>
      <c r="B8" s="23" t="s">
        <v>25</v>
      </c>
      <c r="C8" s="30" t="s">
        <v>24</v>
      </c>
      <c r="D8" s="31">
        <v>0.41887980219541354</v>
      </c>
      <c r="E8" s="23">
        <v>0.52518697369851186</v>
      </c>
      <c r="F8" s="25">
        <v>0.64866905825453525</v>
      </c>
      <c r="G8" s="25">
        <v>0.60400064666884101</v>
      </c>
      <c r="H8" s="23">
        <v>0.56780462395391884</v>
      </c>
      <c r="I8" s="27"/>
      <c r="J8" s="28"/>
      <c r="K8" s="26">
        <f>'[1]Mājas kopā'!G22</f>
        <v>5</v>
      </c>
      <c r="L8" s="29">
        <f t="shared" si="0"/>
        <v>0.55290822095424419</v>
      </c>
    </row>
    <row r="9" spans="1:12">
      <c r="A9" s="22" t="str">
        <f>"4."</f>
        <v>4.</v>
      </c>
      <c r="B9" s="23" t="s">
        <v>26</v>
      </c>
      <c r="C9" s="32"/>
      <c r="D9" s="31">
        <v>0.70138713690013532</v>
      </c>
      <c r="E9" s="23">
        <v>0.94478676514241389</v>
      </c>
      <c r="F9" s="25">
        <v>1.1368423789667115</v>
      </c>
      <c r="G9" s="25">
        <v>1.1177884684429984</v>
      </c>
      <c r="H9" s="23">
        <v>0.95143811859495353</v>
      </c>
      <c r="I9" s="27"/>
      <c r="J9" s="28"/>
      <c r="K9" s="26">
        <f>'[1]Mājas kopā'!F22</f>
        <v>5</v>
      </c>
      <c r="L9" s="29">
        <f t="shared" si="0"/>
        <v>0.97044857360944259</v>
      </c>
    </row>
    <row r="10" spans="1:12">
      <c r="A10" s="22" t="str">
        <f>"5."</f>
        <v>5.</v>
      </c>
      <c r="B10" s="23" t="s">
        <v>27</v>
      </c>
      <c r="C10" s="32"/>
      <c r="D10" s="31">
        <v>1.0445079195562821</v>
      </c>
      <c r="E10" s="23">
        <v>1.3052992757126147</v>
      </c>
      <c r="F10" s="25">
        <v>1.4992390232148025</v>
      </c>
      <c r="G10" s="25">
        <v>1.3291724633411777</v>
      </c>
      <c r="H10" s="23">
        <v>1.1322946014545987</v>
      </c>
      <c r="I10" s="27"/>
      <c r="J10" s="28"/>
      <c r="K10" s="26">
        <f>'[1]Mājas kopā'!V22</f>
        <v>5</v>
      </c>
      <c r="L10" s="29">
        <f t="shared" si="0"/>
        <v>1.262102656655895</v>
      </c>
    </row>
    <row r="11" spans="1:12">
      <c r="A11" s="22" t="str">
        <f>"6."</f>
        <v>6.</v>
      </c>
      <c r="B11" s="23" t="s">
        <v>28</v>
      </c>
      <c r="C11" s="30" t="s">
        <v>29</v>
      </c>
      <c r="D11" s="31">
        <v>0.52545043386157098</v>
      </c>
      <c r="E11" s="23">
        <v>0.65324609117203647</v>
      </c>
      <c r="F11" s="25">
        <v>0.77086921416059273</v>
      </c>
      <c r="G11" s="25">
        <v>0.73253051696744798</v>
      </c>
      <c r="H11" s="23">
        <v>0.6737189554731754</v>
      </c>
      <c r="I11" s="27"/>
      <c r="J11" s="28"/>
      <c r="K11" s="26">
        <f>'[1]Mājas kopā'!V96</f>
        <v>2.5</v>
      </c>
      <c r="L11" s="29">
        <f t="shared" si="0"/>
        <v>0.67116304232696478</v>
      </c>
    </row>
    <row r="12" spans="1:12">
      <c r="A12" s="22" t="str">
        <f>"7."</f>
        <v>7.</v>
      </c>
      <c r="B12" s="23" t="s">
        <v>30</v>
      </c>
      <c r="C12" s="30" t="s">
        <v>24</v>
      </c>
      <c r="D12" s="31">
        <v>0.39681142737159103</v>
      </c>
      <c r="E12" s="23">
        <v>0.61917189030293085</v>
      </c>
      <c r="F12" s="25">
        <v>0.78488612131305813</v>
      </c>
      <c r="G12" s="25">
        <v>0.73485791979843251</v>
      </c>
      <c r="H12" s="23">
        <v>0.60710135306343049</v>
      </c>
      <c r="I12" s="27"/>
      <c r="J12" s="28"/>
      <c r="K12" s="26">
        <f>'[1]Mājas kopā'!U22</f>
        <v>5</v>
      </c>
      <c r="L12" s="29">
        <f t="shared" si="0"/>
        <v>0.6285657423698886</v>
      </c>
    </row>
    <row r="13" spans="1:12">
      <c r="A13" s="22" t="str">
        <f>"8."</f>
        <v>8.</v>
      </c>
      <c r="B13" s="23" t="s">
        <v>31</v>
      </c>
      <c r="C13" s="30" t="s">
        <v>24</v>
      </c>
      <c r="D13" s="33">
        <v>0.71384983676745495</v>
      </c>
      <c r="E13" s="23">
        <v>0.98247172598341692</v>
      </c>
      <c r="F13" s="25">
        <v>1.267882483275351</v>
      </c>
      <c r="G13" s="25">
        <v>1.2041351511907987</v>
      </c>
      <c r="H13" s="23">
        <v>1.1469522665239538</v>
      </c>
      <c r="I13" s="27"/>
      <c r="J13" s="28"/>
      <c r="K13" s="26">
        <f>'[1]Mājas kopā'!L46</f>
        <v>5</v>
      </c>
      <c r="L13" s="29">
        <f t="shared" si="0"/>
        <v>1.0630582927481951</v>
      </c>
    </row>
    <row r="14" spans="1:12">
      <c r="A14" s="22" t="str">
        <f>"9."</f>
        <v>9.</v>
      </c>
      <c r="B14" s="23" t="s">
        <v>32</v>
      </c>
      <c r="C14" s="32"/>
      <c r="D14" s="26">
        <v>0.84514506244196252</v>
      </c>
      <c r="E14" s="23">
        <v>1.3445064299114984</v>
      </c>
      <c r="F14" s="25">
        <v>1.663110871913434</v>
      </c>
      <c r="G14" s="25">
        <v>1.5847111372207165</v>
      </c>
      <c r="H14" s="23">
        <v>1.4182573480642069</v>
      </c>
      <c r="I14" s="27"/>
      <c r="J14" s="28"/>
      <c r="K14" s="26">
        <f>'[1]Mājas kopā'!AA72</f>
        <v>5</v>
      </c>
      <c r="L14" s="29">
        <f t="shared" si="0"/>
        <v>1.3711461699103638</v>
      </c>
    </row>
    <row r="15" spans="1:12">
      <c r="A15" s="22" t="str">
        <f>"10."</f>
        <v>10.</v>
      </c>
      <c r="B15" s="23" t="s">
        <v>33</v>
      </c>
      <c r="C15" s="30" t="s">
        <v>24</v>
      </c>
      <c r="D15" s="31">
        <v>0.33335013162428512</v>
      </c>
      <c r="E15" s="23">
        <v>0.53967023177819529</v>
      </c>
      <c r="F15" s="25">
        <v>0.63541816185422162</v>
      </c>
      <c r="G15" s="25">
        <v>0.61756018422805947</v>
      </c>
      <c r="H15" s="23">
        <v>0.53536823329427852</v>
      </c>
      <c r="I15" s="27"/>
      <c r="J15" s="28"/>
      <c r="K15" s="26">
        <f>'[1]Mājas kopā'!M22</f>
        <v>5</v>
      </c>
      <c r="L15" s="29">
        <f t="shared" si="0"/>
        <v>0.53227338855580808</v>
      </c>
    </row>
    <row r="16" spans="1:12">
      <c r="A16" s="22" t="str">
        <f>"11."</f>
        <v>11.</v>
      </c>
      <c r="B16" s="23" t="s">
        <v>34</v>
      </c>
      <c r="C16" s="32" t="s">
        <v>35</v>
      </c>
      <c r="D16" s="31">
        <v>0.92679086373662944</v>
      </c>
      <c r="E16" s="23">
        <v>1.0641098048532205</v>
      </c>
      <c r="F16" s="25">
        <v>1.2536819141354176</v>
      </c>
      <c r="G16" s="25">
        <v>1.2046865840828005</v>
      </c>
      <c r="H16" s="23">
        <v>1.1045772645511649</v>
      </c>
      <c r="I16" s="27"/>
      <c r="J16" s="28"/>
      <c r="K16" s="26">
        <f>'[1]Mājas kopā'!L96</f>
        <v>2.5</v>
      </c>
      <c r="L16" s="29">
        <f t="shared" si="0"/>
        <v>1.1107692862718466</v>
      </c>
    </row>
    <row r="17" spans="1:12">
      <c r="A17" s="22" t="str">
        <f>"12."</f>
        <v>12.</v>
      </c>
      <c r="B17" s="23" t="s">
        <v>36</v>
      </c>
      <c r="C17" s="30" t="s">
        <v>24</v>
      </c>
      <c r="D17" s="31">
        <v>0.18818682674652981</v>
      </c>
      <c r="E17" s="23">
        <v>0.52534040084931521</v>
      </c>
      <c r="F17" s="25">
        <v>0.64574871426666536</v>
      </c>
      <c r="G17" s="25">
        <v>0.51709030289352942</v>
      </c>
      <c r="H17" s="23">
        <v>0.48612347655729721</v>
      </c>
      <c r="I17" s="23"/>
      <c r="J17" s="28"/>
      <c r="K17" s="26">
        <f>'[1]Mājas kopā'!Y72</f>
        <v>5</v>
      </c>
      <c r="L17" s="29">
        <f t="shared" si="0"/>
        <v>0.47249794426266745</v>
      </c>
    </row>
    <row r="18" spans="1:12">
      <c r="A18" s="22" t="str">
        <f>"13."</f>
        <v>13.</v>
      </c>
      <c r="B18" s="23" t="s">
        <v>37</v>
      </c>
      <c r="C18" s="32"/>
      <c r="D18" s="31">
        <v>0.78524485421775836</v>
      </c>
      <c r="E18" s="23">
        <v>0.99701787881865356</v>
      </c>
      <c r="F18" s="25">
        <v>1.1809133363316526</v>
      </c>
      <c r="G18" s="25">
        <v>1.1123602507000381</v>
      </c>
      <c r="H18" s="23">
        <v>1.0206749740063106</v>
      </c>
      <c r="I18" s="23"/>
      <c r="J18" s="28"/>
      <c r="K18" s="26">
        <f>'[1]Mājas kopā'!AC72</f>
        <v>5</v>
      </c>
      <c r="L18" s="29">
        <f t="shared" si="0"/>
        <v>1.0192422588148826</v>
      </c>
    </row>
    <row r="19" spans="1:12">
      <c r="A19" s="22" t="str">
        <f>"14."</f>
        <v>14.</v>
      </c>
      <c r="B19" s="23" t="s">
        <v>38</v>
      </c>
      <c r="C19" s="30" t="s">
        <v>24</v>
      </c>
      <c r="D19" s="31">
        <v>0.26561006056940378</v>
      </c>
      <c r="E19" s="23">
        <v>0.53475196779710132</v>
      </c>
      <c r="F19" s="25">
        <v>0.70968516663674419</v>
      </c>
      <c r="G19" s="25">
        <v>0.67828226384073509</v>
      </c>
      <c r="H19" s="23">
        <v>0.65031192300786589</v>
      </c>
      <c r="I19" s="23"/>
      <c r="J19" s="28"/>
      <c r="K19" s="26">
        <f>'[1]Mājas kopā'!J22</f>
        <v>5</v>
      </c>
      <c r="L19" s="29">
        <f t="shared" si="0"/>
        <v>0.56772827637037016</v>
      </c>
    </row>
    <row r="20" spans="1:12">
      <c r="A20" s="22" t="str">
        <f>"15."</f>
        <v>15.</v>
      </c>
      <c r="B20" s="23" t="s">
        <v>39</v>
      </c>
      <c r="C20" s="30" t="s">
        <v>24</v>
      </c>
      <c r="D20" s="31">
        <v>0.5985111186532921</v>
      </c>
      <c r="E20" s="23">
        <v>0.83842106525477433</v>
      </c>
      <c r="F20" s="25">
        <v>0.97472256539053315</v>
      </c>
      <c r="G20" s="25">
        <v>0.90806592904336525</v>
      </c>
      <c r="H20" s="23">
        <v>0.87812687121003852</v>
      </c>
      <c r="I20" s="23"/>
      <c r="J20" s="28"/>
      <c r="K20" s="26">
        <f>'[1]Mājas kopā'!E46</f>
        <v>5</v>
      </c>
      <c r="L20" s="29">
        <f t="shared" si="0"/>
        <v>0.83956950991040069</v>
      </c>
    </row>
    <row r="21" spans="1:12">
      <c r="A21" s="22" t="str">
        <f>"16."</f>
        <v>16.</v>
      </c>
      <c r="B21" s="23" t="s">
        <v>40</v>
      </c>
      <c r="C21" s="30" t="s">
        <v>24</v>
      </c>
      <c r="D21" s="31">
        <v>0.22776538356664391</v>
      </c>
      <c r="E21" s="23">
        <v>0.38099569867695693</v>
      </c>
      <c r="F21" s="25">
        <v>0.44804510551683424</v>
      </c>
      <c r="G21" s="25">
        <v>0.42161279182748518</v>
      </c>
      <c r="H21" s="23">
        <v>0.37240820861416862</v>
      </c>
      <c r="I21" s="23"/>
      <c r="J21" s="28"/>
      <c r="K21" s="26">
        <f>'[1]Mājas kopā'!W72</f>
        <v>5</v>
      </c>
      <c r="L21" s="29">
        <f t="shared" si="0"/>
        <v>0.37016543764041782</v>
      </c>
    </row>
    <row r="22" spans="1:12">
      <c r="A22" s="22" t="str">
        <f>"17."</f>
        <v>17.</v>
      </c>
      <c r="B22" s="23" t="s">
        <v>41</v>
      </c>
      <c r="C22" s="32"/>
      <c r="D22" s="31">
        <v>0.45629723807735634</v>
      </c>
      <c r="E22" s="23">
        <v>0.64601623638753281</v>
      </c>
      <c r="F22" s="25">
        <v>0.89868727375140833</v>
      </c>
      <c r="G22" s="25">
        <v>0.89689377675554016</v>
      </c>
      <c r="H22" s="23">
        <v>0.77845229534359872</v>
      </c>
      <c r="I22" s="23"/>
      <c r="J22" s="28"/>
      <c r="K22" s="26">
        <f>'[1]Mājas kopā'!X72</f>
        <v>5</v>
      </c>
      <c r="L22" s="29">
        <f t="shared" si="0"/>
        <v>0.73526936406308729</v>
      </c>
    </row>
    <row r="23" spans="1:12">
      <c r="A23" s="22" t="str">
        <f>"18."</f>
        <v>18.</v>
      </c>
      <c r="B23" s="23" t="s">
        <v>42</v>
      </c>
      <c r="C23" s="30" t="s">
        <v>24</v>
      </c>
      <c r="D23" s="31">
        <v>0.54109116749919006</v>
      </c>
      <c r="E23" s="23">
        <v>0.8164041972456092</v>
      </c>
      <c r="F23" s="25">
        <v>1.0135770722341808</v>
      </c>
      <c r="G23" s="25">
        <v>1.0813663289476965</v>
      </c>
      <c r="H23" s="23">
        <v>0.94261214957154971</v>
      </c>
      <c r="I23" s="23"/>
      <c r="J23" s="28"/>
      <c r="K23" s="26">
        <f>'[1]Mājas kopā'!I22</f>
        <v>5</v>
      </c>
      <c r="L23" s="29">
        <f t="shared" si="0"/>
        <v>0.87901018309964518</v>
      </c>
    </row>
    <row r="24" spans="1:12">
      <c r="A24" s="22" t="str">
        <f>"19."</f>
        <v>19.</v>
      </c>
      <c r="B24" s="23" t="s">
        <v>43</v>
      </c>
      <c r="C24" s="30" t="s">
        <v>24</v>
      </c>
      <c r="D24" s="31">
        <v>0.4773635721557119</v>
      </c>
      <c r="E24" s="23">
        <v>0.53006281785544951</v>
      </c>
      <c r="F24" s="25">
        <v>0.72425805595068771</v>
      </c>
      <c r="G24" s="25">
        <v>0.70393544672492048</v>
      </c>
      <c r="H24" s="23">
        <v>0.62113887583824068</v>
      </c>
      <c r="I24" s="23"/>
      <c r="J24" s="28"/>
      <c r="K24" s="26">
        <f>'[1]Mājas kopā'!F46</f>
        <v>5</v>
      </c>
      <c r="L24" s="29">
        <f t="shared" si="0"/>
        <v>0.61135175370500205</v>
      </c>
    </row>
    <row r="25" spans="1:12">
      <c r="A25" s="22" t="str">
        <f>"20."</f>
        <v>20.</v>
      </c>
      <c r="B25" s="23" t="s">
        <v>44</v>
      </c>
      <c r="C25" s="30" t="s">
        <v>24</v>
      </c>
      <c r="D25" s="31">
        <v>0.62775354471716405</v>
      </c>
      <c r="E25" s="23">
        <v>0.71900511745496687</v>
      </c>
      <c r="F25" s="25">
        <v>0.84499181361704312</v>
      </c>
      <c r="G25" s="25">
        <v>0.81552412725167511</v>
      </c>
      <c r="H25" s="23">
        <v>0.72602836686681416</v>
      </c>
      <c r="I25" s="23"/>
      <c r="J25" s="28"/>
      <c r="K25" s="26">
        <f>'[1]Mājas kopā'!N46</f>
        <v>5</v>
      </c>
      <c r="L25" s="29">
        <f t="shared" si="0"/>
        <v>0.74666059398153262</v>
      </c>
    </row>
    <row r="26" spans="1:12">
      <c r="A26" s="22" t="s">
        <v>45</v>
      </c>
      <c r="B26" s="34" t="s">
        <v>46</v>
      </c>
      <c r="C26" s="32"/>
      <c r="D26" s="31">
        <v>0.76146170787856515</v>
      </c>
      <c r="E26" s="23">
        <v>1.0437182010647235</v>
      </c>
      <c r="F26" s="25">
        <v>1.2584644889108139</v>
      </c>
      <c r="G26" s="25">
        <v>1.2410839962179694</v>
      </c>
      <c r="H26" s="23">
        <v>1.1249238864565905</v>
      </c>
      <c r="I26" s="34"/>
      <c r="J26" s="28"/>
      <c r="K26" s="26">
        <f>'[1]Mājas kopā'!E72</f>
        <v>5</v>
      </c>
      <c r="L26" s="29">
        <f t="shared" si="0"/>
        <v>1.0859304561057326</v>
      </c>
    </row>
    <row r="27" spans="1:12">
      <c r="A27" s="22" t="s">
        <v>47</v>
      </c>
      <c r="B27" s="34" t="s">
        <v>48</v>
      </c>
      <c r="C27" s="32"/>
      <c r="D27" s="31">
        <v>0.68887792327898001</v>
      </c>
      <c r="E27" s="23">
        <v>0.86132256481725111</v>
      </c>
      <c r="F27" s="26">
        <v>1.0781506380573771</v>
      </c>
      <c r="G27" s="25">
        <v>1.0806649604706293</v>
      </c>
      <c r="H27" s="23">
        <v>0.97735612657105619</v>
      </c>
      <c r="I27" s="34"/>
      <c r="J27" s="28"/>
      <c r="K27" s="26">
        <f>'[1]Mājas kopā'!F72</f>
        <v>5</v>
      </c>
      <c r="L27" s="29">
        <f t="shared" si="0"/>
        <v>0.93727444263905879</v>
      </c>
    </row>
    <row r="28" spans="1:12">
      <c r="A28" s="22" t="s">
        <v>49</v>
      </c>
      <c r="B28" s="34" t="s">
        <v>50</v>
      </c>
      <c r="C28" s="30" t="s">
        <v>24</v>
      </c>
      <c r="D28" s="31">
        <v>0.3469983408777389</v>
      </c>
      <c r="E28" s="23">
        <v>0.55256032224013985</v>
      </c>
      <c r="F28" s="25">
        <v>0.71666780512760631</v>
      </c>
      <c r="G28" s="25">
        <v>0.68422497749629263</v>
      </c>
      <c r="H28" s="23">
        <v>0.60049119732675571</v>
      </c>
      <c r="I28" s="34"/>
      <c r="J28" s="28"/>
      <c r="K28" s="26">
        <f>'[1]Mājas kopā'!G72</f>
        <v>5</v>
      </c>
      <c r="L28" s="29">
        <f t="shared" si="0"/>
        <v>0.58018852861370662</v>
      </c>
    </row>
    <row r="29" spans="1:12">
      <c r="A29" s="22" t="s">
        <v>51</v>
      </c>
      <c r="B29" s="34" t="s">
        <v>52</v>
      </c>
      <c r="C29" s="32"/>
      <c r="D29" s="31">
        <v>0.72406736961361107</v>
      </c>
      <c r="E29" s="23">
        <v>0.97726826204484096</v>
      </c>
      <c r="F29" s="25">
        <v>1.174259790904755</v>
      </c>
      <c r="G29" s="25">
        <v>1.1382084830656698</v>
      </c>
      <c r="H29" s="23">
        <v>1.0383067051598029</v>
      </c>
      <c r="I29" s="34"/>
      <c r="J29" s="28"/>
      <c r="K29" s="26">
        <f>'[1]Mājas kopā'!I72</f>
        <v>5</v>
      </c>
      <c r="L29" s="29">
        <f t="shared" si="0"/>
        <v>1.0104221221577361</v>
      </c>
    </row>
    <row r="30" spans="1:12">
      <c r="A30" s="22" t="s">
        <v>53</v>
      </c>
      <c r="B30" s="34" t="s">
        <v>54</v>
      </c>
      <c r="C30" s="32"/>
      <c r="D30" s="31">
        <v>0.5519994743205594</v>
      </c>
      <c r="E30" s="23">
        <v>0.87691305787731777</v>
      </c>
      <c r="F30" s="25">
        <v>1.2949117528780913</v>
      </c>
      <c r="G30" s="25">
        <v>1.2578698233717043</v>
      </c>
      <c r="H30" s="23">
        <v>1.1504956381748486</v>
      </c>
      <c r="I30" s="34"/>
      <c r="J30" s="28"/>
      <c r="K30" s="26">
        <f>'[1]Mājas kopā'!H72</f>
        <v>5</v>
      </c>
      <c r="L30" s="29">
        <f t="shared" si="0"/>
        <v>1.0264379493245044</v>
      </c>
    </row>
    <row r="31" spans="1:12">
      <c r="A31" s="22" t="s">
        <v>55</v>
      </c>
      <c r="B31" s="34" t="s">
        <v>56</v>
      </c>
      <c r="C31" s="32"/>
      <c r="D31" s="31">
        <v>0.66414729220967372</v>
      </c>
      <c r="E31" s="23">
        <v>1.0080660510914001</v>
      </c>
      <c r="F31" s="25">
        <v>1.261660236127667</v>
      </c>
      <c r="G31" s="25">
        <v>1.2617236188282501</v>
      </c>
      <c r="H31" s="23">
        <v>1.0892719670795188</v>
      </c>
      <c r="I31" s="34"/>
      <c r="J31" s="28"/>
      <c r="K31" s="26">
        <f>'[1]Mājas kopā'!K72</f>
        <v>5</v>
      </c>
      <c r="L31" s="29">
        <f t="shared" si="0"/>
        <v>1.056973833067302</v>
      </c>
    </row>
    <row r="32" spans="1:12">
      <c r="A32" s="22" t="s">
        <v>57</v>
      </c>
      <c r="B32" s="34" t="s">
        <v>58</v>
      </c>
      <c r="C32" s="32"/>
      <c r="D32" s="31">
        <v>0.71455769063753827</v>
      </c>
      <c r="E32" s="23">
        <v>1.0233124626620171</v>
      </c>
      <c r="F32" s="25">
        <v>1.1893284716099743</v>
      </c>
      <c r="G32" s="25">
        <v>1.0531695861569801</v>
      </c>
      <c r="H32" s="23">
        <v>0.94159236397131962</v>
      </c>
      <c r="I32" s="34"/>
      <c r="J32" s="28"/>
      <c r="K32" s="26">
        <f>'[1]Mājas kopā'!L72</f>
        <v>5</v>
      </c>
      <c r="L32" s="29">
        <f t="shared" si="0"/>
        <v>0.98439211500756585</v>
      </c>
    </row>
    <row r="33" spans="1:12">
      <c r="A33" s="22" t="s">
        <v>59</v>
      </c>
      <c r="B33" s="34" t="s">
        <v>60</v>
      </c>
      <c r="C33" s="30" t="s">
        <v>24</v>
      </c>
      <c r="D33" s="31">
        <v>0.34908704906181598</v>
      </c>
      <c r="E33" s="23">
        <v>0.44792417530170908</v>
      </c>
      <c r="F33" s="25">
        <v>0.55173829921649598</v>
      </c>
      <c r="G33" s="25">
        <v>0.51265783471515758</v>
      </c>
      <c r="H33" s="23">
        <v>0.49121343094027187</v>
      </c>
      <c r="I33" s="34"/>
      <c r="J33" s="28"/>
      <c r="K33" s="26">
        <f>'[1]Mājas kopā'!M72</f>
        <v>5</v>
      </c>
      <c r="L33" s="29">
        <f t="shared" si="0"/>
        <v>0.47052415784709006</v>
      </c>
    </row>
    <row r="34" spans="1:12">
      <c r="A34" s="22" t="s">
        <v>61</v>
      </c>
      <c r="B34" s="34" t="s">
        <v>62</v>
      </c>
      <c r="C34" s="32"/>
      <c r="D34" s="31">
        <v>0.54711623416603006</v>
      </c>
      <c r="E34" s="23">
        <v>0.90706642738310506</v>
      </c>
      <c r="F34" s="25">
        <v>1.0937150303252599</v>
      </c>
      <c r="G34" s="25">
        <v>1.099492708838216</v>
      </c>
      <c r="H34" s="23">
        <v>0.93505899212724441</v>
      </c>
      <c r="I34" s="34"/>
      <c r="J34" s="28"/>
      <c r="K34" s="26">
        <f>'[1]Mājas kopā'!V72</f>
        <v>5</v>
      </c>
      <c r="L34" s="29">
        <f t="shared" si="0"/>
        <v>0.91648987856797104</v>
      </c>
    </row>
    <row r="35" spans="1:12">
      <c r="A35" s="35" t="s">
        <v>63</v>
      </c>
      <c r="B35" s="34" t="s">
        <v>64</v>
      </c>
      <c r="C35" s="30" t="s">
        <v>24</v>
      </c>
      <c r="D35" s="31">
        <v>0.44585457174940329</v>
      </c>
      <c r="E35" s="23">
        <v>0.59535498009324184</v>
      </c>
      <c r="F35" s="25">
        <v>0.74830690327923433</v>
      </c>
      <c r="G35" s="25">
        <v>0.72773302820974617</v>
      </c>
      <c r="H35" s="23">
        <v>0.58885403409670956</v>
      </c>
      <c r="I35" s="34"/>
      <c r="J35" s="28"/>
      <c r="K35" s="26">
        <f>'[1]Mājas kopā'!E96</f>
        <v>5</v>
      </c>
      <c r="L35" s="29">
        <f t="shared" si="0"/>
        <v>0.62122070348566705</v>
      </c>
    </row>
    <row r="36" spans="1:12">
      <c r="A36" s="35" t="s">
        <v>65</v>
      </c>
      <c r="B36" s="12" t="s">
        <v>66</v>
      </c>
      <c r="C36" s="30" t="s">
        <v>24</v>
      </c>
      <c r="D36" s="31">
        <v>0.31504483535281541</v>
      </c>
      <c r="E36" s="23">
        <v>0.50377015395580693</v>
      </c>
      <c r="F36" s="25">
        <v>0.70591101069137974</v>
      </c>
      <c r="G36" s="25">
        <v>0.70416251888809289</v>
      </c>
      <c r="H36" s="23">
        <v>0.59048372059871701</v>
      </c>
      <c r="I36" s="25"/>
      <c r="J36" s="28"/>
      <c r="K36" s="26">
        <f>'[1]Mājas kopā'!J72</f>
        <v>5</v>
      </c>
      <c r="L36" s="29">
        <f t="shared" si="0"/>
        <v>0.5638744478973623</v>
      </c>
    </row>
    <row r="37" spans="1:12">
      <c r="A37" s="35" t="s">
        <v>67</v>
      </c>
      <c r="B37" s="34" t="s">
        <v>68</v>
      </c>
      <c r="C37" s="30" t="s">
        <v>24</v>
      </c>
      <c r="D37" s="36">
        <v>0.55488364380078625</v>
      </c>
      <c r="E37" s="23">
        <v>0.71672470657601262</v>
      </c>
      <c r="F37" s="25">
        <v>0.85544561752620751</v>
      </c>
      <c r="G37" s="25">
        <v>0.8323254657011826</v>
      </c>
      <c r="H37" s="23">
        <v>0.75140493431356292</v>
      </c>
      <c r="I37" s="23"/>
      <c r="J37" s="28"/>
      <c r="K37" s="26">
        <f>'[1]Mājas kopā'!U96</f>
        <v>0</v>
      </c>
      <c r="L37" s="29">
        <f t="shared" si="0"/>
        <v>0.74215687358355031</v>
      </c>
    </row>
    <row r="38" spans="1:12">
      <c r="A38" s="22" t="s">
        <v>69</v>
      </c>
      <c r="B38" s="34" t="s">
        <v>70</v>
      </c>
      <c r="C38" s="32" t="s">
        <v>35</v>
      </c>
      <c r="D38" s="36">
        <v>1.0313439493565846</v>
      </c>
      <c r="E38" s="23">
        <v>1.1731907003033275</v>
      </c>
      <c r="F38" s="25">
        <v>1.3292694085950654</v>
      </c>
      <c r="G38" s="25">
        <v>1.3056282834372703</v>
      </c>
      <c r="H38" s="23">
        <v>1.1850112628822385</v>
      </c>
      <c r="I38" s="23"/>
      <c r="J38" s="28"/>
      <c r="K38" s="26">
        <f>'[1]Mājas kopā'!X96</f>
        <v>2.5</v>
      </c>
      <c r="L38" s="29">
        <f t="shared" si="0"/>
        <v>1.2048887209148973</v>
      </c>
    </row>
    <row r="39" spans="1:12">
      <c r="A39" s="22" t="s">
        <v>71</v>
      </c>
      <c r="B39" s="34" t="s">
        <v>72</v>
      </c>
      <c r="C39" s="30" t="s">
        <v>29</v>
      </c>
      <c r="D39" s="36">
        <v>0.643089948100525</v>
      </c>
      <c r="E39" s="23">
        <v>0.95568284824579619</v>
      </c>
      <c r="F39" s="25">
        <v>1.1822866514427832</v>
      </c>
      <c r="G39" s="25">
        <v>1.0520396097155671</v>
      </c>
      <c r="H39" s="23">
        <v>0.83580347104006647</v>
      </c>
      <c r="I39" s="23"/>
      <c r="J39" s="28"/>
      <c r="K39" s="26">
        <f>'[1]Mājas kopā'!H96</f>
        <v>2.5</v>
      </c>
      <c r="L39" s="29">
        <f t="shared" si="0"/>
        <v>0.93378050570894755</v>
      </c>
    </row>
    <row r="40" spans="1:12">
      <c r="A40" s="22" t="s">
        <v>73</v>
      </c>
      <c r="B40" s="34" t="s">
        <v>74</v>
      </c>
      <c r="C40" s="32"/>
      <c r="D40" s="36">
        <v>0.93893368209699501</v>
      </c>
      <c r="E40" s="23">
        <v>1.227861049606725</v>
      </c>
      <c r="F40" s="25">
        <v>1.5075774126402324</v>
      </c>
      <c r="G40" s="25">
        <v>1.447445848914094</v>
      </c>
      <c r="H40" s="23">
        <v>1.3156256267614663</v>
      </c>
      <c r="I40" s="23"/>
      <c r="J40" s="28"/>
      <c r="K40" s="26">
        <f>'[1]Mājas kopā'!Y96</f>
        <v>5</v>
      </c>
      <c r="L40" s="29">
        <f t="shared" si="0"/>
        <v>1.2874887240039026</v>
      </c>
    </row>
    <row r="41" spans="1:12">
      <c r="A41" s="22" t="s">
        <v>75</v>
      </c>
      <c r="B41" s="34" t="s">
        <v>76</v>
      </c>
      <c r="C41" s="30" t="s">
        <v>24</v>
      </c>
      <c r="D41" s="36">
        <v>0.16967450098291784</v>
      </c>
      <c r="E41" s="23">
        <v>0.59179146000302052</v>
      </c>
      <c r="F41" s="25">
        <v>0.7033392522304539</v>
      </c>
      <c r="G41" s="25">
        <v>0.67962081884167558</v>
      </c>
      <c r="H41" s="23">
        <v>0.61550989339180551</v>
      </c>
      <c r="I41" s="23"/>
      <c r="J41" s="28"/>
      <c r="K41" s="26">
        <f>'[1]Mājas kopā'!Z72</f>
        <v>5</v>
      </c>
      <c r="L41" s="29">
        <f t="shared" si="0"/>
        <v>0.55198718508997469</v>
      </c>
    </row>
    <row r="42" spans="1:12">
      <c r="A42" s="22" t="s">
        <v>77</v>
      </c>
      <c r="B42" s="34" t="s">
        <v>78</v>
      </c>
      <c r="C42" s="30" t="s">
        <v>24</v>
      </c>
      <c r="D42" s="36">
        <v>0.45698585735176994</v>
      </c>
      <c r="E42" s="23">
        <v>0.59163859610151537</v>
      </c>
      <c r="F42" s="25">
        <v>0.72175026008404264</v>
      </c>
      <c r="G42" s="25">
        <v>0.70559518335462201</v>
      </c>
      <c r="H42" s="23">
        <v>0.6288382443864422</v>
      </c>
      <c r="I42" s="23"/>
      <c r="J42" s="28"/>
      <c r="K42" s="26">
        <f>'[1]Mājas kopā'!AB72</f>
        <v>5</v>
      </c>
      <c r="L42" s="29">
        <f t="shared" si="0"/>
        <v>0.62096162825567847</v>
      </c>
    </row>
    <row r="43" spans="1:12">
      <c r="A43" s="22" t="s">
        <v>79</v>
      </c>
      <c r="B43" s="34" t="s">
        <v>80</v>
      </c>
      <c r="C43" s="30" t="s">
        <v>24</v>
      </c>
      <c r="D43" s="36">
        <v>0.62258378580790252</v>
      </c>
      <c r="E43" s="23">
        <v>0.82228047182175623</v>
      </c>
      <c r="F43" s="25">
        <v>0.99848343006927531</v>
      </c>
      <c r="G43" s="25">
        <v>0.93974911065343569</v>
      </c>
      <c r="H43" s="23">
        <v>0.89276165512076322</v>
      </c>
      <c r="I43" s="23"/>
      <c r="J43" s="28"/>
      <c r="K43" s="26">
        <f>'[1]Mājas kopā'!M96</f>
        <v>0</v>
      </c>
      <c r="L43" s="29">
        <f t="shared" si="0"/>
        <v>0.85517169069462662</v>
      </c>
    </row>
    <row r="44" spans="1:12">
      <c r="A44" s="22" t="s">
        <v>81</v>
      </c>
      <c r="B44" s="34" t="s">
        <v>82</v>
      </c>
      <c r="C44" s="32"/>
      <c r="D44" s="36">
        <v>0.78701138891790234</v>
      </c>
      <c r="E44" s="23">
        <v>0.86566165395863748</v>
      </c>
      <c r="F44" s="25">
        <v>1.012337865573429</v>
      </c>
      <c r="G44" s="25">
        <v>1.1000110194276156</v>
      </c>
      <c r="H44" s="23">
        <v>0.98360633355964078</v>
      </c>
      <c r="I44" s="23"/>
      <c r="J44" s="28"/>
      <c r="K44" s="26">
        <f>'[1]Mājas kopā'!U72</f>
        <v>5</v>
      </c>
      <c r="L44" s="29">
        <f t="shared" si="0"/>
        <v>0.9497256522874451</v>
      </c>
    </row>
    <row r="45" spans="1:12">
      <c r="A45" s="22" t="s">
        <v>83</v>
      </c>
      <c r="B45" s="34" t="s">
        <v>84</v>
      </c>
      <c r="C45" s="32"/>
      <c r="D45" s="36">
        <v>0.61445834080382489</v>
      </c>
      <c r="E45" s="23">
        <v>1.1441229568205584</v>
      </c>
      <c r="F45" s="25">
        <v>1.2213879276856419</v>
      </c>
      <c r="G45" s="25">
        <v>1.3456985245779165</v>
      </c>
      <c r="H45" s="23">
        <v>1.1276481996115346</v>
      </c>
      <c r="I45" s="23"/>
      <c r="J45" s="28"/>
      <c r="K45" s="26">
        <f>'[1]Mājas kopā'!J96</f>
        <v>5</v>
      </c>
      <c r="L45" s="29">
        <f t="shared" si="0"/>
        <v>1.0906631898998953</v>
      </c>
    </row>
    <row r="46" spans="1:12">
      <c r="A46" s="22" t="s">
        <v>85</v>
      </c>
      <c r="B46" s="34" t="s">
        <v>86</v>
      </c>
      <c r="C46" s="32" t="s">
        <v>35</v>
      </c>
      <c r="D46" s="36">
        <v>0.68153683973252621</v>
      </c>
      <c r="E46" s="23">
        <v>1.0884896586269837</v>
      </c>
      <c r="F46" s="25">
        <v>1.3195435720189346</v>
      </c>
      <c r="G46" s="25">
        <v>1.3007028727427521</v>
      </c>
      <c r="H46" s="23">
        <v>1.1953583790417657</v>
      </c>
      <c r="I46" s="23"/>
      <c r="J46" s="28"/>
      <c r="K46" s="26">
        <f>'[1]Mājas kopā'!K96</f>
        <v>2.5</v>
      </c>
      <c r="L46" s="29">
        <f t="shared" si="0"/>
        <v>1.1171262644325926</v>
      </c>
    </row>
    <row r="47" spans="1:12">
      <c r="A47" s="22" t="s">
        <v>87</v>
      </c>
      <c r="B47" s="34" t="s">
        <v>88</v>
      </c>
      <c r="C47" s="32"/>
      <c r="D47" s="36">
        <v>0.62576716103327223</v>
      </c>
      <c r="E47" s="23">
        <v>0.81509119243185768</v>
      </c>
      <c r="F47" s="25">
        <v>1.0752524791854776</v>
      </c>
      <c r="G47" s="25">
        <v>1.0488927959722387</v>
      </c>
      <c r="H47" s="23">
        <v>0.97589184995343436</v>
      </c>
      <c r="I47" s="23"/>
      <c r="J47" s="28"/>
      <c r="K47" s="26">
        <f>'[1]Mājas kopā'!W22</f>
        <v>5</v>
      </c>
      <c r="L47" s="29">
        <f t="shared" si="0"/>
        <v>0.90817909571525612</v>
      </c>
    </row>
    <row r="48" spans="1:12">
      <c r="A48" s="22" t="s">
        <v>89</v>
      </c>
      <c r="B48" s="34" t="s">
        <v>90</v>
      </c>
      <c r="C48" s="30" t="s">
        <v>24</v>
      </c>
      <c r="D48" s="36">
        <v>0.49353477498336706</v>
      </c>
      <c r="E48" s="23">
        <v>0.60294059947005874</v>
      </c>
      <c r="F48" s="25">
        <v>0.6972139223976086</v>
      </c>
      <c r="G48" s="25">
        <v>0.67218260303283639</v>
      </c>
      <c r="H48" s="23">
        <v>0.59172525402879861</v>
      </c>
      <c r="I48" s="23"/>
      <c r="J48" s="28"/>
      <c r="K48" s="26">
        <f>'[1]Mājas kopā'!X22</f>
        <v>5</v>
      </c>
      <c r="L48" s="29">
        <f t="shared" si="0"/>
        <v>0.6115194307825339</v>
      </c>
    </row>
    <row r="49" spans="1:12">
      <c r="A49" s="22" t="s">
        <v>91</v>
      </c>
      <c r="B49" s="34" t="s">
        <v>92</v>
      </c>
      <c r="C49" s="30" t="s">
        <v>24</v>
      </c>
      <c r="D49" s="31">
        <v>0.4423406297132968</v>
      </c>
      <c r="E49" s="23">
        <v>0.54832598714160807</v>
      </c>
      <c r="F49" s="25">
        <v>0.76544454352737146</v>
      </c>
      <c r="G49" s="25">
        <v>0.72149274787140827</v>
      </c>
      <c r="H49" s="23">
        <v>0.71311578592529423</v>
      </c>
      <c r="I49" s="23"/>
      <c r="J49" s="28"/>
      <c r="K49" s="26">
        <f>'[1]Mājas kopā'!Y22</f>
        <v>5</v>
      </c>
      <c r="L49" s="29">
        <f t="shared" si="0"/>
        <v>0.63814393883579579</v>
      </c>
    </row>
    <row r="50" spans="1:12">
      <c r="A50" s="22" t="s">
        <v>93</v>
      </c>
      <c r="B50" s="34" t="s">
        <v>94</v>
      </c>
      <c r="C50" s="32"/>
      <c r="D50" s="31">
        <v>0.57436362850972555</v>
      </c>
      <c r="E50" s="23">
        <v>0.83969456178242896</v>
      </c>
      <c r="F50" s="25">
        <v>1.0123097965215286</v>
      </c>
      <c r="G50" s="25">
        <v>1.0294693327270756</v>
      </c>
      <c r="H50" s="23">
        <v>0.85251072411048889</v>
      </c>
      <c r="I50" s="23"/>
      <c r="J50" s="28"/>
      <c r="K50" s="26">
        <f>'[1]Mājas kopā'!G46</f>
        <v>5</v>
      </c>
      <c r="L50" s="29">
        <f t="shared" si="0"/>
        <v>0.86166960873024956</v>
      </c>
    </row>
    <row r="51" spans="1:12">
      <c r="A51" s="22" t="s">
        <v>95</v>
      </c>
      <c r="B51" s="34" t="s">
        <v>96</v>
      </c>
      <c r="C51" s="32"/>
      <c r="D51" s="31">
        <v>0.55268192307691977</v>
      </c>
      <c r="E51" s="23">
        <v>0.94902980769230771</v>
      </c>
      <c r="F51" s="25">
        <v>1.23630086996337</v>
      </c>
      <c r="G51" s="25">
        <v>1.2134053663003661</v>
      </c>
      <c r="H51" s="23">
        <v>0.98358851648352941</v>
      </c>
      <c r="I51" s="23"/>
      <c r="J51" s="28"/>
      <c r="K51" s="26">
        <f>'[1]Mājas kopā'!F96</f>
        <v>5</v>
      </c>
      <c r="L51" s="29">
        <f t="shared" si="0"/>
        <v>0.98700129670329839</v>
      </c>
    </row>
    <row r="52" spans="1:12">
      <c r="A52" s="22" t="s">
        <v>97</v>
      </c>
      <c r="B52" s="37" t="s">
        <v>98</v>
      </c>
      <c r="C52" s="30" t="s">
        <v>24</v>
      </c>
      <c r="D52" s="31">
        <v>0.28487900219759676</v>
      </c>
      <c r="E52" s="23">
        <v>0.39937576191143959</v>
      </c>
      <c r="F52" s="38">
        <v>0.5389515069902272</v>
      </c>
      <c r="G52" s="25">
        <v>0.4768392883527377</v>
      </c>
      <c r="H52" s="23">
        <v>0.38814903633048181</v>
      </c>
      <c r="I52" s="39"/>
      <c r="J52" s="28"/>
      <c r="K52" s="26">
        <f>'[1]Mājas kopā'!J46</f>
        <v>5</v>
      </c>
      <c r="L52" s="29">
        <f t="shared" si="0"/>
        <v>0.4176389191564967</v>
      </c>
    </row>
    <row r="53" spans="1:12">
      <c r="A53" s="22" t="s">
        <v>99</v>
      </c>
      <c r="B53" s="34" t="s">
        <v>100</v>
      </c>
      <c r="C53" s="30" t="s">
        <v>24</v>
      </c>
      <c r="D53" s="40">
        <v>0.46481593114031783</v>
      </c>
      <c r="E53" s="23">
        <v>0.50334240208180037</v>
      </c>
      <c r="F53" s="25">
        <v>0.60721274838193484</v>
      </c>
      <c r="G53" s="25">
        <v>0.62225829185293546</v>
      </c>
      <c r="H53" s="23">
        <v>0.53264646560353068</v>
      </c>
      <c r="I53" s="23"/>
      <c r="J53" s="28"/>
      <c r="K53" s="26">
        <f>'[1]Mājas kopā'!Z22</f>
        <v>5</v>
      </c>
      <c r="L53" s="29">
        <f t="shared" si="0"/>
        <v>0.54605516781210384</v>
      </c>
    </row>
    <row r="54" spans="1:12">
      <c r="A54" s="41" t="s">
        <v>101</v>
      </c>
      <c r="B54" s="34" t="s">
        <v>102</v>
      </c>
      <c r="C54" s="32"/>
      <c r="D54" s="40">
        <v>1.0645539135194255</v>
      </c>
      <c r="E54" s="23">
        <v>1.1847454844006593</v>
      </c>
      <c r="F54" s="25">
        <v>1.4079584017514999</v>
      </c>
      <c r="G54" s="25">
        <v>1.3450009122422917</v>
      </c>
      <c r="H54" s="23">
        <v>1.2648731983214818</v>
      </c>
      <c r="I54" s="23"/>
      <c r="J54" s="28"/>
      <c r="K54" s="26">
        <f>'[1]Mājas kopā'!Z96</f>
        <v>0</v>
      </c>
      <c r="L54" s="29">
        <f t="shared" si="0"/>
        <v>1.2534263820470717</v>
      </c>
    </row>
    <row r="55" spans="1:12">
      <c r="A55" s="22" t="s">
        <v>103</v>
      </c>
      <c r="B55" s="42" t="s">
        <v>104</v>
      </c>
      <c r="C55" s="43"/>
      <c r="D55" s="44">
        <v>0.74261295161385132</v>
      </c>
      <c r="E55" s="23">
        <v>0.92215781824549137</v>
      </c>
      <c r="F55" s="38">
        <v>1.0914053125546992</v>
      </c>
      <c r="G55" s="25">
        <v>1.0958106251094446</v>
      </c>
      <c r="H55" s="23">
        <v>0.94853476448958818</v>
      </c>
      <c r="I55" s="39"/>
      <c r="J55" s="28"/>
      <c r="K55" s="26">
        <f>'[1]Mājas kopā'!K46</f>
        <v>5</v>
      </c>
      <c r="L55" s="29">
        <f t="shared" si="0"/>
        <v>0.96010429440261491</v>
      </c>
    </row>
    <row r="56" spans="1:12">
      <c r="A56" s="22" t="s">
        <v>105</v>
      </c>
      <c r="B56" s="34" t="s">
        <v>106</v>
      </c>
      <c r="C56" s="32" t="s">
        <v>35</v>
      </c>
      <c r="D56" s="36">
        <v>0.72890115655662446</v>
      </c>
      <c r="E56" s="23">
        <v>0.79236678018680251</v>
      </c>
      <c r="F56" s="25">
        <v>0.9954990862191051</v>
      </c>
      <c r="G56" s="25">
        <v>1.0470763929239717</v>
      </c>
      <c r="H56" s="23">
        <v>0.71623623877443199</v>
      </c>
      <c r="I56" s="23"/>
      <c r="J56" s="28"/>
      <c r="K56" s="45">
        <f>'[1]Mājas kopā'!AB22</f>
        <v>2.5</v>
      </c>
      <c r="L56" s="29">
        <f t="shared" si="0"/>
        <v>0.8560159309321872</v>
      </c>
    </row>
    <row r="57" spans="1:12">
      <c r="A57" s="22" t="s">
        <v>107</v>
      </c>
      <c r="B57" s="46" t="s">
        <v>108</v>
      </c>
      <c r="C57" s="24"/>
      <c r="D57" s="36">
        <v>0.7640304497938265</v>
      </c>
      <c r="E57" s="23">
        <v>1.0491854646590526</v>
      </c>
      <c r="F57" s="25">
        <v>1.2851629577059558</v>
      </c>
      <c r="G57" s="25">
        <v>1.312284905533716</v>
      </c>
      <c r="H57" s="23">
        <v>1.1040400930277054</v>
      </c>
      <c r="I57" s="23"/>
      <c r="J57" s="28"/>
      <c r="K57" s="26">
        <f>'[1]Mājas kopā'!M46</f>
        <v>5</v>
      </c>
      <c r="L57" s="29">
        <f t="shared" si="0"/>
        <v>1.1029407741440516</v>
      </c>
    </row>
    <row r="58" spans="1:12">
      <c r="A58" s="47" t="s">
        <v>109</v>
      </c>
      <c r="B58" s="46" t="s">
        <v>110</v>
      </c>
      <c r="C58" s="24"/>
      <c r="D58" s="36">
        <v>0.66846270928462981</v>
      </c>
      <c r="E58" s="23">
        <v>1.193683409436834</v>
      </c>
      <c r="F58" s="25">
        <v>1.4801674277016716</v>
      </c>
      <c r="G58" s="25">
        <v>1.4085464231354656</v>
      </c>
      <c r="H58" s="23">
        <v>1.1698097412480988</v>
      </c>
      <c r="I58" s="23"/>
      <c r="J58" s="28"/>
      <c r="K58" s="26">
        <f>'[1]Mājas kopā'!G96</f>
        <v>0</v>
      </c>
      <c r="L58" s="29">
        <f t="shared" si="0"/>
        <v>1.1841339421613397</v>
      </c>
    </row>
    <row r="59" spans="1:12">
      <c r="A59" s="48" t="s">
        <v>111</v>
      </c>
      <c r="B59" s="46" t="s">
        <v>112</v>
      </c>
      <c r="C59" s="24"/>
      <c r="D59" s="36">
        <v>0.68753194480946545</v>
      </c>
      <c r="E59" s="23">
        <v>0.98152779237844956</v>
      </c>
      <c r="F59" s="25">
        <v>1.1895664505767225</v>
      </c>
      <c r="G59" s="25">
        <v>1.1776853321652796</v>
      </c>
      <c r="H59" s="23">
        <v>0.98245757920863941</v>
      </c>
      <c r="I59" s="23"/>
      <c r="J59" s="28"/>
      <c r="K59" s="26">
        <f>'[1]Mājas kopā'!I96</f>
        <v>5</v>
      </c>
      <c r="L59" s="29">
        <f t="shared" si="0"/>
        <v>1.0037538198277114</v>
      </c>
    </row>
    <row r="60" spans="1:12">
      <c r="A60" s="48" t="s">
        <v>113</v>
      </c>
      <c r="B60" s="46" t="s">
        <v>114</v>
      </c>
      <c r="C60" s="30" t="s">
        <v>24</v>
      </c>
      <c r="D60" s="36">
        <v>0.39408742206529757</v>
      </c>
      <c r="E60" s="23">
        <v>0.63030003798967582</v>
      </c>
      <c r="F60" s="25">
        <v>0.78457728999530563</v>
      </c>
      <c r="G60" s="25">
        <v>0.79651568191468203</v>
      </c>
      <c r="H60" s="23">
        <v>0.70670083912489345</v>
      </c>
      <c r="I60" s="23"/>
      <c r="J60" s="28"/>
      <c r="K60" s="26">
        <f>'[1]Mājas kopā'!N22</f>
        <v>5</v>
      </c>
      <c r="L60" s="29">
        <f t="shared" si="0"/>
        <v>0.66243625421797092</v>
      </c>
    </row>
    <row r="61" spans="1:12">
      <c r="A61" s="48" t="s">
        <v>115</v>
      </c>
      <c r="B61" s="46" t="s">
        <v>116</v>
      </c>
      <c r="C61" s="30" t="s">
        <v>24</v>
      </c>
      <c r="D61" s="36">
        <v>0.45281434098800405</v>
      </c>
      <c r="E61" s="23">
        <v>0.65636647311137697</v>
      </c>
      <c r="F61" s="25">
        <v>0.83142555396690754</v>
      </c>
      <c r="G61" s="25">
        <v>0.8226711353622731</v>
      </c>
      <c r="H61" s="23">
        <v>0.71717874354409117</v>
      </c>
      <c r="I61" s="23"/>
      <c r="J61" s="28"/>
      <c r="K61" s="26">
        <f>'[1]Mājas kopā'!E22</f>
        <v>5</v>
      </c>
      <c r="L61" s="29">
        <f t="shared" si="0"/>
        <v>0.6960912493945306</v>
      </c>
    </row>
    <row r="62" spans="1:12">
      <c r="A62" s="48" t="s">
        <v>117</v>
      </c>
      <c r="B62" s="46" t="s">
        <v>118</v>
      </c>
      <c r="C62" s="24"/>
      <c r="D62" s="36">
        <v>0.4257554743421253</v>
      </c>
      <c r="E62" s="23">
        <v>0.78449367652098934</v>
      </c>
      <c r="F62" s="25">
        <v>1.0641050597052326</v>
      </c>
      <c r="G62" s="25">
        <v>0.99991348128880819</v>
      </c>
      <c r="H62" s="23">
        <v>0.83224864466398807</v>
      </c>
      <c r="I62" s="23"/>
      <c r="J62" s="28"/>
      <c r="K62" s="26">
        <f>'[1]Mājas kopā'!AA22</f>
        <v>5</v>
      </c>
      <c r="L62" s="29">
        <f t="shared" si="0"/>
        <v>0.82130326730422865</v>
      </c>
    </row>
    <row r="63" spans="1:12">
      <c r="A63" s="48" t="s">
        <v>119</v>
      </c>
      <c r="B63" s="46" t="s">
        <v>120</v>
      </c>
      <c r="C63" s="24"/>
      <c r="D63" s="36">
        <v>0.63225853615521543</v>
      </c>
      <c r="E63" s="23">
        <v>0.93481951205173852</v>
      </c>
      <c r="F63" s="25">
        <v>1.228021125808344</v>
      </c>
      <c r="G63" s="25">
        <v>1.2133227777777738</v>
      </c>
      <c r="H63" s="23">
        <v>1.0436001969429707</v>
      </c>
      <c r="I63" s="23"/>
      <c r="J63" s="28"/>
      <c r="K63" s="26">
        <f>'[1]Mājas kopā'!K22</f>
        <v>5</v>
      </c>
      <c r="L63" s="29">
        <f t="shared" si="0"/>
        <v>1.0104044297472083</v>
      </c>
    </row>
    <row r="64" spans="1:12">
      <c r="A64" s="48" t="s">
        <v>121</v>
      </c>
      <c r="B64" s="46" t="s">
        <v>122</v>
      </c>
      <c r="C64" s="24"/>
      <c r="D64" s="36">
        <v>0.60768397070045566</v>
      </c>
      <c r="E64" s="23">
        <v>1.1897690889668768</v>
      </c>
      <c r="F64" s="25">
        <v>1.4138637692659766</v>
      </c>
      <c r="G64" s="25">
        <v>1.4214944391881497</v>
      </c>
      <c r="H64" s="23">
        <v>1.2472145338013385</v>
      </c>
      <c r="I64" s="23"/>
      <c r="J64" s="28"/>
      <c r="K64" s="26">
        <f>'[1]Mājas kopā'!L22</f>
        <v>5</v>
      </c>
      <c r="L64" s="29">
        <f t="shared" si="0"/>
        <v>1.1760051603845594</v>
      </c>
    </row>
    <row r="65" spans="1:12">
      <c r="A65" s="48" t="s">
        <v>123</v>
      </c>
      <c r="B65" s="37" t="s">
        <v>124</v>
      </c>
      <c r="C65" s="32" t="s">
        <v>35</v>
      </c>
      <c r="D65" s="44">
        <v>0.69508102517985371</v>
      </c>
      <c r="E65" s="23">
        <v>0.73538164182940047</v>
      </c>
      <c r="F65" s="38">
        <v>0.78575741264131094</v>
      </c>
      <c r="G65" s="25">
        <v>0.93894005652621682</v>
      </c>
      <c r="H65" s="23">
        <v>0.99127040724562743</v>
      </c>
      <c r="I65" s="39"/>
      <c r="J65" s="28"/>
      <c r="K65" s="26">
        <f>'[1]Mājas kopā'!AC22</f>
        <v>2.5</v>
      </c>
      <c r="L65" s="29">
        <f t="shared" si="0"/>
        <v>0.82928610868448183</v>
      </c>
    </row>
    <row r="66" spans="1:12">
      <c r="A66" s="48" t="s">
        <v>125</v>
      </c>
      <c r="B66" s="34" t="s">
        <v>126</v>
      </c>
      <c r="C66" s="32"/>
      <c r="D66" s="36">
        <v>0.8432795698924731</v>
      </c>
      <c r="E66" s="23">
        <v>1.0119354838709627</v>
      </c>
      <c r="F66" s="25">
        <v>1.2419208211143731</v>
      </c>
      <c r="G66" s="25">
        <v>1.2112561094819125</v>
      </c>
      <c r="H66" s="23">
        <v>1.0732649071358749</v>
      </c>
      <c r="I66" s="23"/>
      <c r="J66" s="28"/>
      <c r="K66" s="26">
        <f>'[1]Mājas kopā'!AA96</f>
        <v>0</v>
      </c>
      <c r="L66" s="29">
        <f t="shared" si="0"/>
        <v>1.0763313782991193</v>
      </c>
    </row>
    <row r="67" spans="1:12" ht="15.75" thickBot="1">
      <c r="A67" s="48"/>
      <c r="B67" s="46"/>
      <c r="C67" s="49"/>
      <c r="D67" s="50"/>
      <c r="E67" s="51"/>
      <c r="F67" s="51"/>
      <c r="G67" s="51"/>
      <c r="H67" s="51"/>
      <c r="I67" s="51"/>
      <c r="J67" s="52"/>
      <c r="K67" s="52"/>
      <c r="L67" s="53"/>
    </row>
    <row r="68" spans="1:12" ht="15.75" thickBot="1">
      <c r="A68" s="54"/>
      <c r="B68" s="55" t="s">
        <v>127</v>
      </c>
      <c r="C68" s="56"/>
      <c r="D68" s="57">
        <f>AVERAGE(D6:D66)</f>
        <v>0.58738918539011042</v>
      </c>
      <c r="E68" s="57">
        <f>AVERAGE(E6:E66)</f>
        <v>0.8199115388174214</v>
      </c>
      <c r="F68" s="57">
        <f>AVERAGE(F6:F66)</f>
        <v>1.0075622975483265</v>
      </c>
      <c r="G68" s="57">
        <f>AVERAGE(G6:G66)</f>
        <v>0.983667642805372</v>
      </c>
      <c r="H68" s="57">
        <f>AVERAGE(H6:H66)</f>
        <v>0.87024611450295408</v>
      </c>
      <c r="I68" s="57"/>
      <c r="J68" s="57"/>
      <c r="K68" s="57">
        <f>AVERAGE(K6:K66)</f>
        <v>4.3032786885245899</v>
      </c>
      <c r="L68" s="58">
        <f t="shared" si="0"/>
        <v>0.8537553558128369</v>
      </c>
    </row>
    <row r="71" spans="1:12" ht="15.75" thickBot="1">
      <c r="B71" s="59" t="s">
        <v>128</v>
      </c>
      <c r="F71" t="s">
        <v>129</v>
      </c>
    </row>
    <row r="72" spans="1:12" ht="15.75" thickBot="1">
      <c r="A72" s="60"/>
      <c r="B72" s="61" t="s">
        <v>130</v>
      </c>
      <c r="C72" s="62" t="s">
        <v>35</v>
      </c>
      <c r="D72" s="63">
        <v>1.3497031386224849</v>
      </c>
      <c r="E72" s="63">
        <v>1.6464463818657411</v>
      </c>
      <c r="F72" s="63">
        <v>2.067630340017439</v>
      </c>
      <c r="G72" s="63">
        <v>1.9049001743679144</v>
      </c>
      <c r="H72" s="63">
        <v>1.703880557977328</v>
      </c>
      <c r="I72" s="63"/>
      <c r="J72" s="63"/>
      <c r="K72" s="64">
        <f>[1]Umurga!E40</f>
        <v>0</v>
      </c>
      <c r="L72" s="65">
        <f>AVERAGE(D72:J72)</f>
        <v>1.7345121185701813</v>
      </c>
    </row>
    <row r="73" spans="1:12" ht="15.75" thickBot="1">
      <c r="A73" s="22"/>
      <c r="B73" s="34" t="s">
        <v>131</v>
      </c>
      <c r="C73" s="32" t="s">
        <v>35</v>
      </c>
      <c r="D73" s="66">
        <v>0.74992463199214832</v>
      </c>
      <c r="E73" s="66">
        <v>0.99989950932286265</v>
      </c>
      <c r="F73" s="66">
        <v>1.0860977428851837</v>
      </c>
      <c r="G73" s="66">
        <v>1.0429986261040256</v>
      </c>
      <c r="H73" s="66">
        <v>0.948180569185476</v>
      </c>
      <c r="I73" s="66"/>
      <c r="J73" s="67"/>
      <c r="K73" s="68">
        <f>[1]Umurga!F40</f>
        <v>0</v>
      </c>
      <c r="L73" s="65">
        <f>AVERAGE(D73:J73)</f>
        <v>0.96542021589793925</v>
      </c>
    </row>
    <row r="74" spans="1:12" ht="15.75" thickBot="1">
      <c r="A74" s="22"/>
      <c r="B74" s="34" t="s">
        <v>132</v>
      </c>
      <c r="C74" s="12"/>
      <c r="D74" s="66">
        <v>1.7232526201662504</v>
      </c>
      <c r="E74" s="66">
        <v>2.2447632815323404</v>
      </c>
      <c r="F74" s="66">
        <v>2.5848789302493755</v>
      </c>
      <c r="G74" s="66">
        <v>2.6982508131550369</v>
      </c>
      <c r="H74" s="66">
        <v>2.3354607878568876</v>
      </c>
      <c r="I74" s="66"/>
      <c r="J74" s="66"/>
      <c r="K74" s="68">
        <f>[1]Umurga!G40</f>
        <v>0</v>
      </c>
      <c r="L74" s="69">
        <f>AVERAGE(D74:J74)</f>
        <v>2.3173212865919779</v>
      </c>
    </row>
    <row r="75" spans="1:12">
      <c r="A75" s="10"/>
      <c r="B75" s="14"/>
      <c r="C75" s="14"/>
      <c r="D75" s="14"/>
      <c r="E75" s="14"/>
      <c r="F75" s="14"/>
      <c r="G75" s="14"/>
      <c r="H75" s="14"/>
      <c r="I75" s="68"/>
      <c r="J75" s="14"/>
      <c r="K75" s="14"/>
      <c r="L75" s="70"/>
    </row>
    <row r="76" spans="1:12">
      <c r="A76" s="10"/>
      <c r="B76" s="14"/>
      <c r="C76" s="14"/>
      <c r="D76" s="14"/>
      <c r="E76" s="14"/>
      <c r="F76" s="14"/>
      <c r="G76" s="14"/>
      <c r="H76" s="14"/>
      <c r="I76" s="68"/>
      <c r="J76" s="14"/>
      <c r="K76" s="14"/>
      <c r="L76" s="70"/>
    </row>
    <row r="77" spans="1:12">
      <c r="A77" s="22"/>
      <c r="B77" s="34" t="s">
        <v>130</v>
      </c>
      <c r="C77" s="12"/>
      <c r="D77" s="66">
        <v>14.743899999999904</v>
      </c>
      <c r="E77" s="66">
        <v>17.985466666666714</v>
      </c>
      <c r="F77" s="66">
        <v>22.586400000000022</v>
      </c>
      <c r="G77" s="66">
        <v>20.808766666666642</v>
      </c>
      <c r="H77" s="66">
        <v>18.612866666666619</v>
      </c>
      <c r="I77" s="71"/>
      <c r="J77" s="66"/>
      <c r="K77" s="68">
        <f>[1]Umurga!E38</f>
        <v>0</v>
      </c>
      <c r="L77" s="70"/>
    </row>
    <row r="78" spans="1:12" ht="15.75" thickBot="1">
      <c r="A78" s="54"/>
      <c r="B78" s="55" t="s">
        <v>131</v>
      </c>
      <c r="C78" s="56"/>
      <c r="D78" s="72">
        <v>9.0972999999999864</v>
      </c>
      <c r="E78" s="72">
        <v>12.129733333333299</v>
      </c>
      <c r="F78" s="72">
        <v>13.175400000000023</v>
      </c>
      <c r="G78" s="72">
        <v>12.65256666666669</v>
      </c>
      <c r="H78" s="72">
        <v>11.502333333333333</v>
      </c>
      <c r="I78" s="73"/>
      <c r="J78" s="72"/>
      <c r="K78" s="74">
        <f>[1]Umurga!F38</f>
        <v>0</v>
      </c>
      <c r="L78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Siltums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Birojs</dc:creator>
  <cp:lastModifiedBy>Birojs</cp:lastModifiedBy>
  <dcterms:created xsi:type="dcterms:W3CDTF">2020-03-02T12:12:28Z</dcterms:created>
  <dcterms:modified xsi:type="dcterms:W3CDTF">2020-03-02T12:13:53Z</dcterms:modified>
</cp:coreProperties>
</file>