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9035" windowHeight="7425"/>
  </bookViews>
  <sheets>
    <sheet name="Lapa1" sheetId="1" r:id="rId1"/>
    <sheet name="Lapa2" sheetId="2" r:id="rId2"/>
    <sheet name="Lap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H69" i="1" l="1"/>
  <c r="G69" i="1"/>
  <c r="F69" i="1"/>
  <c r="E69" i="1"/>
  <c r="D69" i="1"/>
  <c r="J69" i="1" s="1"/>
  <c r="J67" i="1"/>
  <c r="I67" i="1"/>
  <c r="J66" i="1"/>
  <c r="I66" i="1"/>
  <c r="J65" i="1"/>
  <c r="I65" i="1"/>
  <c r="J64" i="1"/>
  <c r="I64" i="1"/>
  <c r="J63" i="1"/>
  <c r="I63" i="1"/>
  <c r="J62" i="1"/>
  <c r="I62" i="1"/>
  <c r="J61" i="1"/>
  <c r="I61" i="1"/>
  <c r="J58" i="1"/>
  <c r="I58" i="1"/>
  <c r="J57" i="1"/>
  <c r="I57" i="1"/>
  <c r="J56" i="1"/>
  <c r="I56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3" i="1"/>
  <c r="I43" i="1"/>
  <c r="J42" i="1"/>
  <c r="I42" i="1"/>
  <c r="J41" i="1"/>
  <c r="I41" i="1"/>
  <c r="J40" i="1"/>
  <c r="I40" i="1"/>
  <c r="J39" i="1"/>
  <c r="I39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A25" i="1"/>
  <c r="J24" i="1"/>
  <c r="I24" i="1"/>
  <c r="A24" i="1"/>
  <c r="J23" i="1"/>
  <c r="I23" i="1"/>
  <c r="A23" i="1"/>
  <c r="J22" i="1"/>
  <c r="I22" i="1"/>
  <c r="A22" i="1"/>
  <c r="J21" i="1"/>
  <c r="I21" i="1"/>
  <c r="A21" i="1"/>
  <c r="J20" i="1"/>
  <c r="I20" i="1"/>
  <c r="A20" i="1"/>
  <c r="J19" i="1"/>
  <c r="I19" i="1"/>
  <c r="A19" i="1"/>
  <c r="J18" i="1"/>
  <c r="I18" i="1"/>
  <c r="A18" i="1"/>
  <c r="J17" i="1"/>
  <c r="I17" i="1"/>
  <c r="A17" i="1"/>
  <c r="J16" i="1"/>
  <c r="I16" i="1"/>
  <c r="A16" i="1"/>
  <c r="J15" i="1"/>
  <c r="I15" i="1"/>
  <c r="A15" i="1"/>
  <c r="J14" i="1"/>
  <c r="I14" i="1"/>
  <c r="A14" i="1"/>
  <c r="J13" i="1"/>
  <c r="I13" i="1"/>
  <c r="A13" i="1"/>
  <c r="J12" i="1"/>
  <c r="I12" i="1"/>
  <c r="A12" i="1"/>
  <c r="A11" i="1"/>
  <c r="J10" i="1"/>
  <c r="I10" i="1"/>
  <c r="A10" i="1"/>
  <c r="J9" i="1"/>
  <c r="I9" i="1"/>
  <c r="A9" i="1"/>
  <c r="J8" i="1"/>
  <c r="I8" i="1"/>
  <c r="A8" i="1"/>
  <c r="J7" i="1"/>
  <c r="I7" i="1"/>
  <c r="A7" i="1"/>
  <c r="J6" i="1"/>
  <c r="I6" i="1"/>
  <c r="A6" i="1"/>
</calcChain>
</file>

<file path=xl/sharedStrings.xml><?xml version="1.0" encoding="utf-8"?>
<sst xmlns="http://schemas.openxmlformats.org/spreadsheetml/2006/main" count="164" uniqueCount="130">
  <si>
    <t>2019./2020. g. MAKSA PAR SILTUMENERĢIJU KARSTĀ ŪDENS SISTĒMĀ</t>
  </si>
  <si>
    <t>EURO NO DZĪVOKĻA</t>
  </si>
  <si>
    <t>Nr.p.</t>
  </si>
  <si>
    <t>MAIJS</t>
  </si>
  <si>
    <t>JŪNIJS</t>
  </si>
  <si>
    <t>JŪLIJS</t>
  </si>
  <si>
    <t>AUGUSTS</t>
  </si>
  <si>
    <t>SEPTEMBRIS</t>
  </si>
  <si>
    <t>k.</t>
  </si>
  <si>
    <t>31 diena</t>
  </si>
  <si>
    <t>30 dienas</t>
  </si>
  <si>
    <t>vidēji</t>
  </si>
  <si>
    <t>ADRESE</t>
  </si>
  <si>
    <t>BC - bez K.ŪD. cirkulācijas</t>
  </si>
  <si>
    <t>Maksa ar PVN 12%</t>
  </si>
  <si>
    <t xml:space="preserve">                   Maksa bez PVN 12%</t>
  </si>
  <si>
    <t>Jaunā 12</t>
  </si>
  <si>
    <t>Jaunā 11a</t>
  </si>
  <si>
    <t>S</t>
  </si>
  <si>
    <t>Rīgas 22a</t>
  </si>
  <si>
    <t>Dārza 7</t>
  </si>
  <si>
    <t>Cēsu 34</t>
  </si>
  <si>
    <t>Zāles 6 /Lemisele/</t>
  </si>
  <si>
    <t>Zāles 5</t>
  </si>
  <si>
    <t>Parka 24a</t>
  </si>
  <si>
    <t xml:space="preserve">Ezeru 3 </t>
  </si>
  <si>
    <t>Pasta 7</t>
  </si>
  <si>
    <t xml:space="preserve">Sporta 2 </t>
  </si>
  <si>
    <t>Lauku 16</t>
  </si>
  <si>
    <t>BC</t>
  </si>
  <si>
    <t>Zāles 1</t>
  </si>
  <si>
    <t>Pasta 12</t>
  </si>
  <si>
    <t>Sporta 8</t>
  </si>
  <si>
    <t>Sporta 14</t>
  </si>
  <si>
    <t>Jaunā 28a</t>
  </si>
  <si>
    <t>Valmieras 1</t>
  </si>
  <si>
    <t>Sporta 6</t>
  </si>
  <si>
    <t>Ezeru 1</t>
  </si>
  <si>
    <t>21.</t>
  </si>
  <si>
    <t>Jūras 21</t>
  </si>
  <si>
    <t>22.</t>
  </si>
  <si>
    <t>Jaunā 19a</t>
  </si>
  <si>
    <t>23.</t>
  </si>
  <si>
    <t>Jaunā 17</t>
  </si>
  <si>
    <t>24.</t>
  </si>
  <si>
    <t>Jaunā 23</t>
  </si>
  <si>
    <t>25.</t>
  </si>
  <si>
    <t xml:space="preserve">Jaunā 28 </t>
  </si>
  <si>
    <t>26.</t>
  </si>
  <si>
    <t>Stacijas 14</t>
  </si>
  <si>
    <t>27.</t>
  </si>
  <si>
    <t>Stacijas 16</t>
  </si>
  <si>
    <t>28.</t>
  </si>
  <si>
    <t>Stacijas 18</t>
  </si>
  <si>
    <t>29.</t>
  </si>
  <si>
    <t>Stacijas 20</t>
  </si>
  <si>
    <t>30.</t>
  </si>
  <si>
    <t>Jaunā 11</t>
  </si>
  <si>
    <t>Jaunā 16</t>
  </si>
  <si>
    <t>32.</t>
  </si>
  <si>
    <t>Zāles 9a</t>
  </si>
  <si>
    <t>33.</t>
  </si>
  <si>
    <t>Zāles 4</t>
  </si>
  <si>
    <t>34.</t>
  </si>
  <si>
    <t>Zāles 7</t>
  </si>
  <si>
    <t>35.</t>
  </si>
  <si>
    <t>Rīgas 13</t>
  </si>
  <si>
    <t>36.</t>
  </si>
  <si>
    <t>Zāles 9</t>
  </si>
  <si>
    <t>37.</t>
  </si>
  <si>
    <t>Pasta 5</t>
  </si>
  <si>
    <t>38.</t>
  </si>
  <si>
    <t>Pasta 9</t>
  </si>
  <si>
    <t>39.</t>
  </si>
  <si>
    <t>Pasta 11</t>
  </si>
  <si>
    <t>40.</t>
  </si>
  <si>
    <t>Lauku 7</t>
  </si>
  <si>
    <t>41.</t>
  </si>
  <si>
    <t>Lauku 12</t>
  </si>
  <si>
    <t>42.</t>
  </si>
  <si>
    <t>Lauku 14</t>
  </si>
  <si>
    <t>43.</t>
  </si>
  <si>
    <t>Jaunā 3a</t>
  </si>
  <si>
    <t>44.</t>
  </si>
  <si>
    <t>Jaunā 7a</t>
  </si>
  <si>
    <t>45.</t>
  </si>
  <si>
    <t>Jaunā 9a</t>
  </si>
  <si>
    <t>46.</t>
  </si>
  <si>
    <t>Avotu 9a</t>
  </si>
  <si>
    <t>47.</t>
  </si>
  <si>
    <t>Jaunā 21</t>
  </si>
  <si>
    <t>48.</t>
  </si>
  <si>
    <t>Sporta 9a</t>
  </si>
  <si>
    <t>49.</t>
  </si>
  <si>
    <t>Ievu 8</t>
  </si>
  <si>
    <t>50.</t>
  </si>
  <si>
    <t>Cēsu 31a</t>
  </si>
  <si>
    <t>51.</t>
  </si>
  <si>
    <t>Sporta 9b</t>
  </si>
  <si>
    <t>52.</t>
  </si>
  <si>
    <t>Cēsu 13a</t>
  </si>
  <si>
    <t>53.</t>
  </si>
  <si>
    <t>Jūras 19a</t>
  </si>
  <si>
    <t>54.</t>
  </si>
  <si>
    <t>Parka 15</t>
  </si>
  <si>
    <t>55.</t>
  </si>
  <si>
    <t>Lauku 6</t>
  </si>
  <si>
    <t>56.</t>
  </si>
  <si>
    <t>Valmieras 1a</t>
  </si>
  <si>
    <t>57.</t>
  </si>
  <si>
    <t>Sporta 10</t>
  </si>
  <si>
    <t>58.</t>
  </si>
  <si>
    <t>Sporta 4</t>
  </si>
  <si>
    <t>59.</t>
  </si>
  <si>
    <t>Sporta 12</t>
  </si>
  <si>
    <t>60.</t>
  </si>
  <si>
    <t>Avotu 7</t>
  </si>
  <si>
    <t>61.</t>
  </si>
  <si>
    <t>Avotu 9</t>
  </si>
  <si>
    <t>62.</t>
  </si>
  <si>
    <t>Cēsu 15</t>
  </si>
  <si>
    <t>63.</t>
  </si>
  <si>
    <t>Cēsu 35</t>
  </si>
  <si>
    <t>Vidēji mēnesī</t>
  </si>
  <si>
    <t xml:space="preserve"> Lauku 14 un 16, Rīgas 13, Zāles 5 un 7) 2,50 EUR par 1m3, t.sk. PVN 12 %</t>
  </si>
  <si>
    <r>
      <rPr>
        <sz val="10"/>
        <color indexed="17"/>
        <rFont val="Letterica Baltic"/>
        <charset val="186"/>
      </rPr>
      <t>S</t>
    </r>
    <r>
      <rPr>
        <sz val="11"/>
        <color theme="1"/>
        <rFont val="Calibri"/>
        <family val="2"/>
        <charset val="186"/>
        <scheme val="minor"/>
      </rPr>
      <t xml:space="preserve"> - siltināta</t>
    </r>
  </si>
  <si>
    <r>
      <t xml:space="preserve">S </t>
    </r>
    <r>
      <rPr>
        <sz val="11"/>
        <color theme="1"/>
        <rFont val="Calibri"/>
        <family val="2"/>
        <charset val="186"/>
        <scheme val="minor"/>
      </rPr>
      <t>BC</t>
    </r>
  </si>
  <si>
    <r>
      <t xml:space="preserve">S  </t>
    </r>
    <r>
      <rPr>
        <sz val="11"/>
        <color theme="1"/>
        <rFont val="Calibri"/>
        <family val="2"/>
        <charset val="186"/>
        <scheme val="minor"/>
      </rPr>
      <t>BC</t>
    </r>
  </si>
  <si>
    <r>
      <t>Maksa par karstā ūdens uzsildīšanu mājās ar karstā ūdens cirkulācijas sistēmu</t>
    </r>
    <r>
      <rPr>
        <b/>
        <sz val="10"/>
        <rFont val="Letterica Baltic"/>
        <charset val="186"/>
      </rPr>
      <t xml:space="preserve"> 5,00 EUR par 1m3, t.sk. PVN 12 %</t>
    </r>
  </si>
  <si>
    <r>
      <t>Maksa par karstā ūdens uzsildīšanu mājās bez karstā ūdens cirkulācijas sistēmas (</t>
    </r>
    <r>
      <rPr>
        <b/>
        <sz val="10"/>
        <rFont val="Letterica Baltic"/>
        <charset val="186"/>
      </rPr>
      <t xml:space="preserve">Cēsu 13 a un 15,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</si>
</sst>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2">
    <font>
      <sz val="11"/>
      <color theme="1"/>
      <name val="Calibri"/>
      <family val="2"/>
      <charset val="186"/>
      <scheme val="minor"/>
    </font>
    <font>
      <sz val="12"/>
      <name val="Letterica Baltic"/>
      <family val="2"/>
      <charset val="186"/>
    </font>
    <font>
      <sz val="8"/>
      <name val="Letterica Baltic"/>
      <family val="2"/>
      <charset val="186"/>
    </font>
    <font>
      <b/>
      <sz val="8"/>
      <name val="Letterica Baltic"/>
      <charset val="186"/>
    </font>
    <font>
      <sz val="10"/>
      <color indexed="17"/>
      <name val="Letterica Baltic"/>
      <charset val="186"/>
    </font>
    <font>
      <b/>
      <i/>
      <sz val="10"/>
      <name val="Letterica Baltic"/>
      <family val="2"/>
    </font>
    <font>
      <sz val="8"/>
      <name val="Letterica Baltic"/>
      <charset val="186"/>
    </font>
    <font>
      <sz val="12"/>
      <name val="Letterica Baltic"/>
      <charset val="186"/>
    </font>
    <font>
      <sz val="10"/>
      <color indexed="50"/>
      <name val="Letterica Baltic"/>
      <family val="2"/>
    </font>
    <font>
      <sz val="10"/>
      <color indexed="8"/>
      <name val="Letterica Baltic"/>
      <family val="2"/>
    </font>
    <font>
      <b/>
      <sz val="10"/>
      <name val="Letterica Baltic"/>
      <family val="2"/>
    </font>
    <font>
      <b/>
      <sz val="10"/>
      <name val="Letterica Baltic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2" xfId="0" applyFont="1" applyBorder="1"/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2" fillId="0" borderId="7" xfId="0" applyFont="1" applyBorder="1"/>
    <xf numFmtId="0" fontId="0" fillId="0" borderId="0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5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6" fillId="0" borderId="14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0" fillId="0" borderId="17" xfId="0" applyBorder="1"/>
    <xf numFmtId="0" fontId="0" fillId="0" borderId="18" xfId="0" applyBorder="1"/>
    <xf numFmtId="164" fontId="0" fillId="0" borderId="8" xfId="0" applyNumberFormat="1" applyBorder="1"/>
    <xf numFmtId="0" fontId="0" fillId="0" borderId="19" xfId="0" applyBorder="1" applyAlignment="1">
      <alignment horizontal="center"/>
    </xf>
    <xf numFmtId="2" fontId="0" fillId="0" borderId="8" xfId="0" applyNumberFormat="1" applyBorder="1" applyAlignment="1">
      <alignment horizontal="right"/>
    </xf>
    <xf numFmtId="2" fontId="0" fillId="0" borderId="0" xfId="0" applyNumberFormat="1" applyBorder="1"/>
    <xf numFmtId="2" fontId="0" fillId="0" borderId="19" xfId="0" applyNumberFormat="1" applyBorder="1" applyAlignment="1">
      <alignment horizontal="right"/>
    </xf>
    <xf numFmtId="164" fontId="0" fillId="0" borderId="0" xfId="0" applyNumberFormat="1" applyBorder="1"/>
    <xf numFmtId="2" fontId="0" fillId="0" borderId="20" xfId="0" applyNumberFormat="1" applyBorder="1"/>
    <xf numFmtId="0" fontId="8" fillId="0" borderId="8" xfId="0" applyFont="1" applyBorder="1" applyAlignment="1">
      <alignment horizontal="center"/>
    </xf>
    <xf numFmtId="2" fontId="0" fillId="0" borderId="21" xfId="0" applyNumberFormat="1" applyBorder="1" applyAlignment="1">
      <alignment horizontal="right"/>
    </xf>
    <xf numFmtId="2" fontId="0" fillId="0" borderId="8" xfId="0" applyNumberFormat="1" applyBorder="1"/>
    <xf numFmtId="0" fontId="0" fillId="0" borderId="8" xfId="0" applyBorder="1" applyAlignment="1">
      <alignment horizontal="center"/>
    </xf>
    <xf numFmtId="2" fontId="0" fillId="2" borderId="21" xfId="0" applyNumberFormat="1" applyFill="1" applyBorder="1" applyAlignment="1">
      <alignment horizontal="right"/>
    </xf>
    <xf numFmtId="2" fontId="0" fillId="2" borderId="8" xfId="0" applyNumberFormat="1" applyFill="1" applyBorder="1"/>
    <xf numFmtId="2" fontId="0" fillId="2" borderId="8" xfId="0" applyNumberFormat="1" applyFill="1" applyBorder="1" applyAlignment="1">
      <alignment horizontal="right"/>
    </xf>
    <xf numFmtId="164" fontId="0" fillId="2" borderId="0" xfId="0" applyNumberFormat="1" applyFill="1" applyBorder="1"/>
    <xf numFmtId="2" fontId="0" fillId="3" borderId="20" xfId="0" applyNumberFormat="1" applyFill="1" applyBorder="1"/>
    <xf numFmtId="2" fontId="0" fillId="0" borderId="8" xfId="0" applyNumberFormat="1" applyFill="1" applyBorder="1"/>
    <xf numFmtId="164" fontId="0" fillId="0" borderId="8" xfId="0" applyNumberFormat="1" applyFill="1" applyBorder="1"/>
    <xf numFmtId="2" fontId="9" fillId="0" borderId="21" xfId="0" applyNumberFormat="1" applyFont="1" applyBorder="1" applyAlignment="1">
      <alignment horizontal="right"/>
    </xf>
    <xf numFmtId="0" fontId="0" fillId="0" borderId="18" xfId="0" applyFill="1" applyBorder="1" applyAlignment="1">
      <alignment horizontal="left"/>
    </xf>
    <xf numFmtId="2" fontId="0" fillId="0" borderId="21" xfId="0" applyNumberFormat="1" applyFill="1" applyBorder="1" applyAlignment="1">
      <alignment horizontal="right"/>
    </xf>
    <xf numFmtId="0" fontId="0" fillId="0" borderId="22" xfId="0" applyBorder="1"/>
    <xf numFmtId="164" fontId="0" fillId="0" borderId="7" xfId="0" applyNumberFormat="1" applyFill="1" applyBorder="1"/>
    <xf numFmtId="2" fontId="0" fillId="0" borderId="9" xfId="0" applyNumberFormat="1" applyBorder="1" applyAlignment="1">
      <alignment horizontal="right"/>
    </xf>
    <xf numFmtId="2" fontId="0" fillId="0" borderId="23" xfId="0" applyNumberFormat="1" applyFill="1" applyBorder="1" applyAlignment="1">
      <alignment horizontal="right"/>
    </xf>
    <xf numFmtId="2" fontId="0" fillId="2" borderId="23" xfId="0" applyNumberFormat="1" applyFill="1" applyBorder="1" applyAlignment="1">
      <alignment horizontal="right"/>
    </xf>
    <xf numFmtId="164" fontId="0" fillId="0" borderId="9" xfId="0" applyNumberFormat="1" applyFill="1" applyBorder="1"/>
    <xf numFmtId="0" fontId="0" fillId="0" borderId="9" xfId="0" applyBorder="1" applyAlignment="1">
      <alignment horizontal="center"/>
    </xf>
    <xf numFmtId="2" fontId="0" fillId="0" borderId="24" xfId="0" applyNumberFormat="1" applyFill="1" applyBorder="1" applyAlignment="1">
      <alignment horizontal="right"/>
    </xf>
    <xf numFmtId="0" fontId="0" fillId="0" borderId="22" xfId="0" applyFill="1" applyBorder="1"/>
    <xf numFmtId="164" fontId="0" fillId="0" borderId="25" xfId="0" applyNumberFormat="1" applyBorder="1"/>
    <xf numFmtId="0" fontId="0" fillId="0" borderId="18" xfId="0" applyFill="1" applyBorder="1"/>
    <xf numFmtId="164" fontId="0" fillId="0" borderId="19" xfId="0" applyNumberFormat="1" applyFill="1" applyBorder="1"/>
    <xf numFmtId="49" fontId="0" fillId="0" borderId="18" xfId="0" applyNumberFormat="1" applyFill="1" applyBorder="1"/>
    <xf numFmtId="0" fontId="0" fillId="0" borderId="7" xfId="0" applyBorder="1" applyAlignment="1">
      <alignment horizontal="center"/>
    </xf>
    <xf numFmtId="49" fontId="0" fillId="0" borderId="8" xfId="0" applyNumberFormat="1" applyFill="1" applyBorder="1"/>
    <xf numFmtId="164" fontId="0" fillId="2" borderId="21" xfId="0" applyNumberFormat="1" applyFill="1" applyBorder="1" applyAlignment="1">
      <alignment horizontal="right"/>
    </xf>
    <xf numFmtId="164" fontId="0" fillId="2" borderId="8" xfId="0" applyNumberFormat="1" applyFill="1" applyBorder="1"/>
    <xf numFmtId="164" fontId="0" fillId="2" borderId="8" xfId="0" applyNumberFormat="1" applyFill="1" applyBorder="1" applyAlignment="1">
      <alignment horizontal="right"/>
    </xf>
    <xf numFmtId="164" fontId="0" fillId="4" borderId="0" xfId="0" applyNumberFormat="1" applyFill="1" applyBorder="1"/>
    <xf numFmtId="2" fontId="0" fillId="2" borderId="20" xfId="0" applyNumberFormat="1" applyFill="1" applyBorder="1"/>
    <xf numFmtId="0" fontId="0" fillId="0" borderId="26" xfId="0" applyBorder="1"/>
    <xf numFmtId="164" fontId="0" fillId="0" borderId="27" xfId="0" applyNumberFormat="1" applyFill="1" applyBorder="1"/>
    <xf numFmtId="0" fontId="0" fillId="0" borderId="27" xfId="0" applyBorder="1"/>
    <xf numFmtId="2" fontId="5" fillId="0" borderId="27" xfId="0" applyNumberFormat="1" applyFont="1" applyBorder="1" applyAlignment="1">
      <alignment horizontal="right"/>
    </xf>
    <xf numFmtId="164" fontId="5" fillId="0" borderId="27" xfId="0" applyNumberFormat="1" applyFont="1" applyBorder="1" applyAlignment="1">
      <alignment horizontal="right"/>
    </xf>
    <xf numFmtId="2" fontId="10" fillId="0" borderId="28" xfId="0" applyNumberFormat="1" applyFont="1" applyBorder="1"/>
    <xf numFmtId="164" fontId="0" fillId="0" borderId="0" xfId="0" applyNumberFormat="1" applyFill="1" applyBorder="1"/>
    <xf numFmtId="164" fontId="11" fillId="0" borderId="0" xfId="0" applyNumberFormat="1" applyFont="1" applyFill="1" applyBorder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2</xdr:row>
      <xdr:rowOff>0</xdr:rowOff>
    </xdr:from>
    <xdr:to>
      <xdr:col>2</xdr:col>
      <xdr:colOff>0</xdr:colOff>
      <xdr:row>4</xdr:row>
      <xdr:rowOff>152400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323850" y="361950"/>
          <a:ext cx="1057275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NovApr02/2019.2020.g.sezona/Atskaite%20SEP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stades"/>
      <sheetName val="KM karstais aukstais ūd"/>
      <sheetName val="SEPTEMBRIS"/>
      <sheetName val="Mājas kopā"/>
      <sheetName val="sezona"/>
      <sheetName val="SEPTEMBRIS līdz pārb."/>
    </sheetNames>
    <sheetDataSet>
      <sheetData sheetId="0"/>
      <sheetData sheetId="1"/>
      <sheetData sheetId="2"/>
      <sheetData sheetId="3">
        <row r="17">
          <cell r="E17">
            <v>11.5</v>
          </cell>
          <cell r="F17">
            <v>17.400000000000091</v>
          </cell>
          <cell r="G17">
            <v>22.5</v>
          </cell>
          <cell r="H17">
            <v>13.200000000000045</v>
          </cell>
          <cell r="I17">
            <v>10.100000000000023</v>
          </cell>
          <cell r="J17">
            <v>10.900000000000546</v>
          </cell>
          <cell r="K17">
            <v>6.7000000000000455</v>
          </cell>
          <cell r="L17">
            <v>5.2000000000002728</v>
          </cell>
          <cell r="M17">
            <v>18.599999999999909</v>
          </cell>
          <cell r="N17">
            <v>10.200000000000045</v>
          </cell>
          <cell r="U17">
            <v>15.5</v>
          </cell>
          <cell r="V17">
            <v>16.300000000000182</v>
          </cell>
          <cell r="W17">
            <v>18.700000000000728</v>
          </cell>
          <cell r="X17">
            <v>15.800000000000182</v>
          </cell>
          <cell r="Y17">
            <v>15.199999999999818</v>
          </cell>
          <cell r="Z17">
            <v>8.6000000000003638</v>
          </cell>
          <cell r="AA17">
            <v>12.399999999999636</v>
          </cell>
          <cell r="AB17">
            <v>1.2999999999999545</v>
          </cell>
          <cell r="AC17">
            <v>1.4000000000000909</v>
          </cell>
        </row>
        <row r="38">
          <cell r="E38">
            <v>5.5999999999999091</v>
          </cell>
          <cell r="F38">
            <v>7.9000000000000909</v>
          </cell>
          <cell r="G38">
            <v>6</v>
          </cell>
          <cell r="J38">
            <v>11.600000000000023</v>
          </cell>
          <cell r="K38">
            <v>11.5</v>
          </cell>
          <cell r="L38">
            <v>2.1999999999999318</v>
          </cell>
          <cell r="M38">
            <v>16.5</v>
          </cell>
          <cell r="N38">
            <v>17.100000000000364</v>
          </cell>
        </row>
        <row r="62">
          <cell r="E62">
            <v>12.399999999999636</v>
          </cell>
          <cell r="F62">
            <v>8.5999999999999091</v>
          </cell>
          <cell r="G62">
            <v>8.2999999999999545</v>
          </cell>
          <cell r="H62">
            <v>12</v>
          </cell>
          <cell r="I62">
            <v>10.200000000000045</v>
          </cell>
          <cell r="J62">
            <v>7.8999999999998636</v>
          </cell>
          <cell r="K62">
            <v>10.299999999999955</v>
          </cell>
          <cell r="L62">
            <v>9.9000000000000909</v>
          </cell>
          <cell r="M62">
            <v>9.8000000000001819</v>
          </cell>
          <cell r="N62">
            <v>7</v>
          </cell>
          <cell r="U62">
            <v>10.799999999999955</v>
          </cell>
          <cell r="V62">
            <v>6.6000000000003638</v>
          </cell>
          <cell r="W62">
            <v>10.900000000000091</v>
          </cell>
          <cell r="X62">
            <v>9.6000000000001364</v>
          </cell>
          <cell r="Y62">
            <v>11.199999999999818</v>
          </cell>
          <cell r="Z62">
            <v>1.5</v>
          </cell>
          <cell r="AA62">
            <v>2.62</v>
          </cell>
          <cell r="AB62">
            <v>2.4000000000000057</v>
          </cell>
          <cell r="AC62">
            <v>13.199999999999818</v>
          </cell>
        </row>
        <row r="83">
          <cell r="E83">
            <v>12.199999999999818</v>
          </cell>
          <cell r="F83">
            <v>1.5999999999999091</v>
          </cell>
          <cell r="H83">
            <v>0.70000000000027285</v>
          </cell>
          <cell r="I83">
            <v>8.3000000000001819</v>
          </cell>
          <cell r="J83">
            <v>2.7999999999999972</v>
          </cell>
          <cell r="K83">
            <v>1.3999999999998636</v>
          </cell>
          <cell r="L83">
            <v>2.7999999999999545</v>
          </cell>
          <cell r="V83">
            <v>0.59999999999999432</v>
          </cell>
          <cell r="X83">
            <v>1.0999999999999091</v>
          </cell>
          <cell r="Y83">
            <v>3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ēma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tabSelected="1" workbookViewId="0">
      <selection activeCell="M7" sqref="M7"/>
    </sheetView>
  </sheetViews>
  <sheetFormatPr defaultRowHeight="15"/>
  <cols>
    <col min="1" max="1" width="5.140625" customWidth="1"/>
    <col min="2" max="2" width="17" customWidth="1"/>
    <col min="3" max="3" width="23.140625" customWidth="1"/>
    <col min="4" max="4" width="13.85546875" customWidth="1"/>
    <col min="8" max="8" width="10.7109375" customWidth="1"/>
    <col min="9" max="9" width="4.28515625" hidden="1" customWidth="1"/>
  </cols>
  <sheetData>
    <row r="1" spans="1:10" ht="15.75">
      <c r="B1" s="1" t="s">
        <v>0</v>
      </c>
    </row>
    <row r="2" spans="1:10" ht="15.75" thickBot="1">
      <c r="B2" t="s">
        <v>1</v>
      </c>
    </row>
    <row r="3" spans="1:10">
      <c r="A3" s="2" t="s">
        <v>2</v>
      </c>
      <c r="B3" s="3"/>
      <c r="C3" s="4"/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6"/>
      <c r="J3" s="7"/>
    </row>
    <row r="4" spans="1:10">
      <c r="A4" s="8" t="s">
        <v>8</v>
      </c>
      <c r="B4" s="9"/>
      <c r="C4" s="10" t="s">
        <v>125</v>
      </c>
      <c r="D4" s="11" t="s">
        <v>9</v>
      </c>
      <c r="E4" s="12" t="s">
        <v>10</v>
      </c>
      <c r="F4" s="12" t="s">
        <v>9</v>
      </c>
      <c r="G4" s="12" t="s">
        <v>9</v>
      </c>
      <c r="H4" s="12" t="s">
        <v>10</v>
      </c>
      <c r="I4" s="13"/>
      <c r="J4" s="14" t="s">
        <v>11</v>
      </c>
    </row>
    <row r="5" spans="1:10" ht="16.5" thickBot="1">
      <c r="A5" s="15"/>
      <c r="B5" s="16" t="s">
        <v>12</v>
      </c>
      <c r="C5" s="17" t="s">
        <v>13</v>
      </c>
      <c r="D5" s="18" t="s">
        <v>14</v>
      </c>
      <c r="E5" s="19" t="s">
        <v>15</v>
      </c>
      <c r="F5" s="20"/>
      <c r="G5" s="20"/>
      <c r="H5" s="21"/>
      <c r="I5" s="13"/>
      <c r="J5" s="22"/>
    </row>
    <row r="6" spans="1:10" ht="15.75" thickTop="1">
      <c r="A6" s="23" t="str">
        <f>"1."</f>
        <v>1.</v>
      </c>
      <c r="B6" s="24" t="s">
        <v>16</v>
      </c>
      <c r="C6" s="25"/>
      <c r="D6" s="26">
        <v>16.220904166666585</v>
      </c>
      <c r="E6" s="27">
        <v>16.851594055555484</v>
      </c>
      <c r="F6" s="28">
        <v>16.35317166666681</v>
      </c>
      <c r="G6" s="28">
        <v>16.727571999999931</v>
      </c>
      <c r="H6" s="27">
        <v>16.695982944444513</v>
      </c>
      <c r="I6" s="29">
        <f>'[1]Mājas kopā'!H17</f>
        <v>13.200000000000045</v>
      </c>
      <c r="J6" s="30">
        <f>AVERAGE(D6:H6)</f>
        <v>16.569844966666661</v>
      </c>
    </row>
    <row r="7" spans="1:10">
      <c r="A7" s="23" t="str">
        <f>"2."</f>
        <v>2.</v>
      </c>
      <c r="B7" s="24" t="s">
        <v>17</v>
      </c>
      <c r="C7" s="31" t="s">
        <v>18</v>
      </c>
      <c r="D7" s="32">
        <v>14.600852800000343</v>
      </c>
      <c r="E7" s="33">
        <v>6.1942434400000037</v>
      </c>
      <c r="F7" s="26">
        <v>2.6029132800002048</v>
      </c>
      <c r="G7" s="26">
        <v>2.7393780000001038</v>
      </c>
      <c r="H7" s="33">
        <v>3.7199520800000023</v>
      </c>
      <c r="I7" s="29">
        <f>'[1]Mājas kopā'!N62</f>
        <v>7</v>
      </c>
      <c r="J7" s="30">
        <f t="shared" ref="J7:J66" si="0">AVERAGE(D7:H7)</f>
        <v>5.9714679200001317</v>
      </c>
    </row>
    <row r="8" spans="1:10">
      <c r="A8" s="23" t="str">
        <f>"3."</f>
        <v>3.</v>
      </c>
      <c r="B8" s="24" t="s">
        <v>19</v>
      </c>
      <c r="C8" s="31" t="s">
        <v>18</v>
      </c>
      <c r="D8" s="32">
        <v>13.007522969696842</v>
      </c>
      <c r="E8" s="33">
        <v>14.042601303030303</v>
      </c>
      <c r="F8" s="26">
        <v>13.48163739393951</v>
      </c>
      <c r="G8" s="26">
        <v>13.822425727272615</v>
      </c>
      <c r="H8" s="33">
        <v>13.415262181818182</v>
      </c>
      <c r="I8" s="29">
        <f>'[1]Mājas kopā'!G17</f>
        <v>22.5</v>
      </c>
      <c r="J8" s="30">
        <f t="shared" si="0"/>
        <v>13.55388991515149</v>
      </c>
    </row>
    <row r="9" spans="1:10">
      <c r="A9" s="23" t="str">
        <f>"4."</f>
        <v>4.</v>
      </c>
      <c r="B9" s="24" t="s">
        <v>20</v>
      </c>
      <c r="C9" s="34"/>
      <c r="D9" s="32">
        <v>13.870607461538409</v>
      </c>
      <c r="E9" s="33">
        <v>13.573215076923127</v>
      </c>
      <c r="F9" s="26">
        <v>12.603638153846106</v>
      </c>
      <c r="G9" s="26">
        <v>13.014307846153848</v>
      </c>
      <c r="H9" s="33">
        <v>13.421745615384715</v>
      </c>
      <c r="I9" s="29">
        <f>'[1]Mājas kopā'!F17</f>
        <v>17.400000000000091</v>
      </c>
      <c r="J9" s="30">
        <f t="shared" si="0"/>
        <v>13.29670283076924</v>
      </c>
    </row>
    <row r="10" spans="1:10">
      <c r="A10" s="23" t="str">
        <f>"5."</f>
        <v>5.</v>
      </c>
      <c r="B10" s="24" t="s">
        <v>21</v>
      </c>
      <c r="C10" s="34"/>
      <c r="D10" s="32">
        <v>9.0428978157893258</v>
      </c>
      <c r="E10" s="33">
        <v>10.050651394740061</v>
      </c>
      <c r="F10" s="26">
        <v>7.6032407894738192</v>
      </c>
      <c r="G10" s="26">
        <v>7.0850557894738193</v>
      </c>
      <c r="H10" s="33">
        <v>8.7837148684211872</v>
      </c>
      <c r="I10" s="29">
        <f>'[1]Mājas kopā'!V17</f>
        <v>16.300000000000182</v>
      </c>
      <c r="J10" s="30">
        <f t="shared" si="0"/>
        <v>8.5131121315796427</v>
      </c>
    </row>
    <row r="11" spans="1:10">
      <c r="A11" s="23" t="str">
        <f>"6."</f>
        <v>6.</v>
      </c>
      <c r="B11" s="24" t="s">
        <v>22</v>
      </c>
      <c r="C11" s="31" t="s">
        <v>18</v>
      </c>
      <c r="D11" s="35"/>
      <c r="E11" s="36"/>
      <c r="F11" s="37"/>
      <c r="G11" s="37"/>
      <c r="H11" s="36"/>
      <c r="I11" s="38"/>
      <c r="J11" s="39"/>
    </row>
    <row r="12" spans="1:10">
      <c r="A12" s="23" t="str">
        <f>"7."</f>
        <v>7.</v>
      </c>
      <c r="B12" s="24" t="s">
        <v>23</v>
      </c>
      <c r="C12" s="31" t="s">
        <v>126</v>
      </c>
      <c r="D12" s="32">
        <v>2.7468712727271756</v>
      </c>
      <c r="E12" s="33">
        <v>1.5380036363637231</v>
      </c>
      <c r="F12" s="26">
        <v>1.2314214545454256</v>
      </c>
      <c r="G12" s="26">
        <v>1.0287309090908801</v>
      </c>
      <c r="H12" s="33">
        <v>1.0287309090908801</v>
      </c>
      <c r="I12" s="29">
        <f>'[1]Mājas kopā'!V83</f>
        <v>0.59999999999999432</v>
      </c>
      <c r="J12" s="30">
        <f t="shared" si="0"/>
        <v>1.5147516363636169</v>
      </c>
    </row>
    <row r="13" spans="1:10">
      <c r="A13" s="23" t="str">
        <f>"8."</f>
        <v>8.</v>
      </c>
      <c r="B13" s="24" t="s">
        <v>24</v>
      </c>
      <c r="C13" s="31" t="s">
        <v>18</v>
      </c>
      <c r="D13" s="32">
        <v>15.126744708333334</v>
      </c>
      <c r="E13" s="40">
        <v>13.976873291666456</v>
      </c>
      <c r="F13" s="26">
        <v>13.624997666666667</v>
      </c>
      <c r="G13" s="26">
        <v>14.161155750000212</v>
      </c>
      <c r="H13" s="33">
        <v>13.718014208333337</v>
      </c>
      <c r="I13" s="29">
        <f>'[1]Mājas kopā'!U17</f>
        <v>15.5</v>
      </c>
      <c r="J13" s="30">
        <f t="shared" si="0"/>
        <v>14.121557125000001</v>
      </c>
    </row>
    <row r="14" spans="1:10">
      <c r="A14" s="23" t="str">
        <f>"9."</f>
        <v>9.</v>
      </c>
      <c r="B14" s="41" t="s">
        <v>25</v>
      </c>
      <c r="C14" s="31" t="s">
        <v>18</v>
      </c>
      <c r="D14" s="42">
        <v>6.1458311428575509</v>
      </c>
      <c r="E14" s="33">
        <v>7.7331608571428605</v>
      </c>
      <c r="F14" s="26">
        <v>5.3251011428573261</v>
      </c>
      <c r="G14" s="26">
        <v>4.2119037142860805</v>
      </c>
      <c r="H14" s="33">
        <v>4.8016142499995231</v>
      </c>
      <c r="I14" s="29">
        <f>'[1]Mājas kopā'!L38</f>
        <v>2.1999999999999318</v>
      </c>
      <c r="J14" s="30">
        <f t="shared" si="0"/>
        <v>5.6435222214286682</v>
      </c>
    </row>
    <row r="15" spans="1:10">
      <c r="A15" s="23" t="str">
        <f>"10."</f>
        <v>10.</v>
      </c>
      <c r="B15" s="24" t="s">
        <v>26</v>
      </c>
      <c r="C15" s="34"/>
      <c r="D15" s="27">
        <v>9.2144146666665474</v>
      </c>
      <c r="E15" s="33">
        <v>8.6065393333331226</v>
      </c>
      <c r="F15" s="26">
        <v>8.417005000000108</v>
      </c>
      <c r="G15" s="26">
        <v>9.2559045000002147</v>
      </c>
      <c r="H15" s="33">
        <v>8.882437833333336</v>
      </c>
      <c r="I15" s="29">
        <f>'[1]Mājas kopā'!AA62</f>
        <v>2.62</v>
      </c>
      <c r="J15" s="30">
        <f t="shared" si="0"/>
        <v>8.8752602666666647</v>
      </c>
    </row>
    <row r="16" spans="1:10">
      <c r="A16" s="23" t="str">
        <f>"11."</f>
        <v>11.</v>
      </c>
      <c r="B16" s="24" t="s">
        <v>27</v>
      </c>
      <c r="C16" s="31" t="s">
        <v>18</v>
      </c>
      <c r="D16" s="32">
        <v>3.47893300000012</v>
      </c>
      <c r="E16" s="33">
        <v>5.6458239791666678</v>
      </c>
      <c r="F16" s="26">
        <v>4.8534327499998939</v>
      </c>
      <c r="G16" s="26">
        <v>5.4597908958333337</v>
      </c>
      <c r="H16" s="33">
        <v>5.4124073124999477</v>
      </c>
      <c r="I16" s="29">
        <f>'[1]Mājas kopā'!M17</f>
        <v>18.599999999999909</v>
      </c>
      <c r="J16" s="30">
        <f t="shared" si="0"/>
        <v>4.9700775874999925</v>
      </c>
    </row>
    <row r="17" spans="1:10">
      <c r="A17" s="23" t="str">
        <f>"12."</f>
        <v>12.</v>
      </c>
      <c r="B17" s="24" t="s">
        <v>28</v>
      </c>
      <c r="C17" s="34" t="s">
        <v>29</v>
      </c>
      <c r="D17" s="32">
        <v>3.4590653333334389</v>
      </c>
      <c r="E17" s="33">
        <v>2.3051192592591652</v>
      </c>
      <c r="F17" s="26">
        <v>1.8457552592596367</v>
      </c>
      <c r="G17" s="26">
        <v>1.8055038518515685</v>
      </c>
      <c r="H17" s="33">
        <v>1.9283328888887947</v>
      </c>
      <c r="I17" s="29">
        <f>'[1]Mājas kopā'!L83</f>
        <v>2.7999999999999545</v>
      </c>
      <c r="J17" s="30">
        <f t="shared" si="0"/>
        <v>2.268755318518521</v>
      </c>
    </row>
    <row r="18" spans="1:10">
      <c r="A18" s="23" t="str">
        <f>"13."</f>
        <v>13.</v>
      </c>
      <c r="B18" s="24" t="s">
        <v>30</v>
      </c>
      <c r="C18" s="31" t="s">
        <v>18</v>
      </c>
      <c r="D18" s="32">
        <v>8.5235775555553026</v>
      </c>
      <c r="E18" s="33">
        <v>9.4798288888893421</v>
      </c>
      <c r="F18" s="26">
        <v>9.1297661333333338</v>
      </c>
      <c r="G18" s="26">
        <v>9.5051001333331087</v>
      </c>
      <c r="H18" s="33">
        <v>9.2795262666664406</v>
      </c>
      <c r="I18" s="29">
        <f>'[1]Mājas kopā'!Y62</f>
        <v>11.199999999999818</v>
      </c>
      <c r="J18" s="30">
        <f t="shared" si="0"/>
        <v>9.1835597955555048</v>
      </c>
    </row>
    <row r="19" spans="1:10">
      <c r="A19" s="23" t="str">
        <f>"14."</f>
        <v>14.</v>
      </c>
      <c r="B19" s="24" t="s">
        <v>31</v>
      </c>
      <c r="C19" s="34"/>
      <c r="D19" s="32">
        <v>10.662092636362859</v>
      </c>
      <c r="E19" s="33">
        <v>10.822936681818183</v>
      </c>
      <c r="F19" s="26">
        <v>10.234217409091606</v>
      </c>
      <c r="G19" s="26">
        <v>10.821026909090214</v>
      </c>
      <c r="H19" s="33">
        <v>10.717644545454315</v>
      </c>
      <c r="I19" s="29">
        <f>'[1]Mājas kopā'!AC62</f>
        <v>13.199999999999818</v>
      </c>
      <c r="J19" s="30">
        <f t="shared" si="0"/>
        <v>10.651583636363435</v>
      </c>
    </row>
    <row r="20" spans="1:10">
      <c r="A20" s="23" t="str">
        <f>"15."</f>
        <v>15.</v>
      </c>
      <c r="B20" s="24" t="s">
        <v>32</v>
      </c>
      <c r="C20" s="31" t="s">
        <v>18</v>
      </c>
      <c r="D20" s="32">
        <v>8.5481598947371431</v>
      </c>
      <c r="E20" s="33">
        <v>9.733032736842107</v>
      </c>
      <c r="F20" s="26">
        <v>9.2009901578942017</v>
      </c>
      <c r="G20" s="26">
        <v>8.4196585789473684</v>
      </c>
      <c r="H20" s="33">
        <v>8.3142525263165954</v>
      </c>
      <c r="I20" s="29">
        <f>'[1]Mājas kopā'!J17</f>
        <v>10.900000000000546</v>
      </c>
      <c r="J20" s="30">
        <f t="shared" si="0"/>
        <v>8.8432187789474845</v>
      </c>
    </row>
    <row r="21" spans="1:10">
      <c r="A21" s="23" t="str">
        <f>"16."</f>
        <v>16.</v>
      </c>
      <c r="B21" s="24" t="s">
        <v>33</v>
      </c>
      <c r="C21" s="31" t="s">
        <v>18</v>
      </c>
      <c r="D21" s="32">
        <v>10.482808333333335</v>
      </c>
      <c r="E21" s="33">
        <v>10.235165222221941</v>
      </c>
      <c r="F21" s="26">
        <v>9.8607648888891717</v>
      </c>
      <c r="G21" s="26">
        <v>9.9871211111108291</v>
      </c>
      <c r="H21" s="33">
        <v>9.7390769999997175</v>
      </c>
      <c r="I21" s="29">
        <f>'[1]Mājas kopā'!E38</f>
        <v>5.5999999999999091</v>
      </c>
      <c r="J21" s="30">
        <f t="shared" si="0"/>
        <v>10.060987311110999</v>
      </c>
    </row>
    <row r="22" spans="1:10">
      <c r="A22" s="23" t="str">
        <f>"17."</f>
        <v>17.</v>
      </c>
      <c r="B22" s="24" t="s">
        <v>34</v>
      </c>
      <c r="C22" s="31" t="s">
        <v>18</v>
      </c>
      <c r="D22" s="32">
        <v>4.7078004666667628</v>
      </c>
      <c r="E22" s="33">
        <v>6.0646318333333333</v>
      </c>
      <c r="F22" s="26">
        <v>4.2239080000000859</v>
      </c>
      <c r="G22" s="26">
        <v>4.2063550666664984</v>
      </c>
      <c r="H22" s="33">
        <v>4.1494947666667521</v>
      </c>
      <c r="I22" s="29">
        <f>'[1]Mājas kopā'!W62</f>
        <v>10.900000000000091</v>
      </c>
      <c r="J22" s="30">
        <f t="shared" si="0"/>
        <v>4.6704380266666865</v>
      </c>
    </row>
    <row r="23" spans="1:10">
      <c r="A23" s="23" t="str">
        <f>"18."</f>
        <v>18.</v>
      </c>
      <c r="B23" s="24" t="s">
        <v>35</v>
      </c>
      <c r="C23" s="34"/>
      <c r="D23" s="32">
        <v>9.3302635263160152</v>
      </c>
      <c r="E23" s="33">
        <v>11.781890526315792</v>
      </c>
      <c r="F23" s="26">
        <v>9.6277741052632937</v>
      </c>
      <c r="G23" s="26">
        <v>9.8350481052628904</v>
      </c>
      <c r="H23" s="33">
        <v>10.040110789473886</v>
      </c>
      <c r="I23" s="29">
        <f>'[1]Mājas kopā'!X62</f>
        <v>9.6000000000001364</v>
      </c>
      <c r="J23" s="30">
        <f t="shared" si="0"/>
        <v>10.123017410526376</v>
      </c>
    </row>
    <row r="24" spans="1:10">
      <c r="A24" s="23" t="str">
        <f>"19."</f>
        <v>19.</v>
      </c>
      <c r="B24" s="24" t="s">
        <v>36</v>
      </c>
      <c r="C24" s="31" t="s">
        <v>18</v>
      </c>
      <c r="D24" s="32">
        <v>14.518733111111059</v>
      </c>
      <c r="E24" s="33">
        <v>15.414421703703775</v>
      </c>
      <c r="F24" s="26">
        <v>18.090310370370371</v>
      </c>
      <c r="G24" s="26">
        <v>15.706140666666645</v>
      </c>
      <c r="H24" s="33">
        <v>15.829384666666716</v>
      </c>
      <c r="I24" s="29">
        <f>'[1]Mājas kopā'!I17</f>
        <v>10.100000000000023</v>
      </c>
      <c r="J24" s="30">
        <f t="shared" si="0"/>
        <v>15.911798103703712</v>
      </c>
    </row>
    <row r="25" spans="1:10">
      <c r="A25" s="23" t="str">
        <f>"20."</f>
        <v>20.</v>
      </c>
      <c r="B25" s="24" t="s">
        <v>37</v>
      </c>
      <c r="C25" s="31" t="s">
        <v>18</v>
      </c>
      <c r="D25" s="32">
        <v>11.461150153846594</v>
      </c>
      <c r="E25" s="33">
        <v>12.175946999999805</v>
      </c>
      <c r="F25" s="26">
        <v>13.488323230769234</v>
      </c>
      <c r="G25" s="26">
        <v>11.054900615384618</v>
      </c>
      <c r="H25" s="33">
        <v>10.667716230769427</v>
      </c>
      <c r="I25" s="29">
        <f>'[1]Mājas kopā'!F38</f>
        <v>7.9000000000000909</v>
      </c>
      <c r="J25" s="30">
        <f t="shared" si="0"/>
        <v>11.769607446153936</v>
      </c>
    </row>
    <row r="26" spans="1:10">
      <c r="A26" s="23" t="s">
        <v>38</v>
      </c>
      <c r="B26" s="24" t="s">
        <v>39</v>
      </c>
      <c r="C26" s="31" t="s">
        <v>18</v>
      </c>
      <c r="D26" s="32">
        <v>11.962501357143063</v>
      </c>
      <c r="E26" s="33">
        <v>12.445743321428026</v>
      </c>
      <c r="F26" s="26">
        <v>12.062906642857143</v>
      </c>
      <c r="G26" s="26">
        <v>12.805271678572215</v>
      </c>
      <c r="H26" s="33">
        <v>12.162942357143223</v>
      </c>
      <c r="I26" s="29">
        <f>'[1]Mājas kopā'!N38</f>
        <v>17.100000000000364</v>
      </c>
      <c r="J26" s="30">
        <f t="shared" si="0"/>
        <v>12.287873071428734</v>
      </c>
    </row>
    <row r="27" spans="1:10">
      <c r="A27" s="23" t="s">
        <v>40</v>
      </c>
      <c r="B27" s="41" t="s">
        <v>41</v>
      </c>
      <c r="C27" s="34"/>
      <c r="D27" s="32">
        <v>11.279536622222476</v>
      </c>
      <c r="E27" s="33">
        <v>14.704627555555557</v>
      </c>
      <c r="F27" s="26">
        <v>9.8880279555555557</v>
      </c>
      <c r="G27" s="26">
        <v>11.370566133333561</v>
      </c>
      <c r="H27" s="33">
        <v>11.666351733332881</v>
      </c>
      <c r="I27" s="29">
        <f>'[1]Mājas kopā'!E62</f>
        <v>12.399999999999636</v>
      </c>
      <c r="J27" s="30">
        <f t="shared" si="0"/>
        <v>11.781822000000007</v>
      </c>
    </row>
    <row r="28" spans="1:10">
      <c r="A28" s="23" t="s">
        <v>42</v>
      </c>
      <c r="B28" s="41" t="s">
        <v>43</v>
      </c>
      <c r="C28" s="34"/>
      <c r="D28" s="32">
        <v>10.159174500000317</v>
      </c>
      <c r="E28" s="33">
        <v>13.430950611111111</v>
      </c>
      <c r="F28" s="26">
        <v>8.2344731666668096</v>
      </c>
      <c r="G28" s="26">
        <v>8.4216733333331923</v>
      </c>
      <c r="H28" s="33">
        <v>8.6697174444443039</v>
      </c>
      <c r="I28" s="29">
        <f>'[1]Mājas kopā'!F62</f>
        <v>8.5999999999999091</v>
      </c>
      <c r="J28" s="30">
        <f t="shared" si="0"/>
        <v>9.7831978111111457</v>
      </c>
    </row>
    <row r="29" spans="1:10">
      <c r="A29" s="23" t="s">
        <v>44</v>
      </c>
      <c r="B29" s="41" t="s">
        <v>45</v>
      </c>
      <c r="C29" s="31" t="s">
        <v>18</v>
      </c>
      <c r="D29" s="32">
        <v>6.9566460555555958</v>
      </c>
      <c r="E29" s="33">
        <v>8.3292403333334057</v>
      </c>
      <c r="F29" s="26">
        <v>8.7013064999998946</v>
      </c>
      <c r="G29" s="26">
        <v>8.266995888888891</v>
      </c>
      <c r="H29" s="33">
        <v>8.2028841111110395</v>
      </c>
      <c r="I29" s="29">
        <f>'[1]Mājas kopā'!G62</f>
        <v>8.2999999999999545</v>
      </c>
      <c r="J29" s="30">
        <f t="shared" si="0"/>
        <v>8.0914145777777655</v>
      </c>
    </row>
    <row r="30" spans="1:10">
      <c r="A30" s="23" t="s">
        <v>46</v>
      </c>
      <c r="B30" s="41" t="s">
        <v>47</v>
      </c>
      <c r="C30" s="34"/>
      <c r="D30" s="32">
        <v>19.754687136363511</v>
      </c>
      <c r="E30" s="33">
        <v>10.703384909090911</v>
      </c>
      <c r="F30" s="26">
        <v>7.9386705909090347</v>
      </c>
      <c r="G30" s="26">
        <v>8.1933069545454558</v>
      </c>
      <c r="H30" s="33">
        <v>8.0142975909091501</v>
      </c>
      <c r="I30" s="29">
        <f>'[1]Mājas kopā'!I62</f>
        <v>10.200000000000045</v>
      </c>
      <c r="J30" s="30">
        <f t="shared" si="0"/>
        <v>10.920869436363613</v>
      </c>
    </row>
    <row r="31" spans="1:10">
      <c r="A31" s="23" t="s">
        <v>48</v>
      </c>
      <c r="B31" s="41" t="s">
        <v>49</v>
      </c>
      <c r="C31" s="34"/>
      <c r="D31" s="32">
        <v>14.134799166666825</v>
      </c>
      <c r="E31" s="33">
        <v>16.044283611108138</v>
      </c>
      <c r="F31" s="26">
        <v>13.802549944444447</v>
      </c>
      <c r="G31" s="26">
        <v>14.300972333333476</v>
      </c>
      <c r="H31" s="33">
        <v>14.208539333333336</v>
      </c>
      <c r="I31" s="29">
        <f>'[1]Mājas kopā'!H62</f>
        <v>12</v>
      </c>
      <c r="J31" s="30">
        <f t="shared" si="0"/>
        <v>14.498228877777246</v>
      </c>
    </row>
    <row r="32" spans="1:10">
      <c r="A32" s="23" t="s">
        <v>50</v>
      </c>
      <c r="B32" s="41" t="s">
        <v>51</v>
      </c>
      <c r="C32" s="34"/>
      <c r="D32" s="32">
        <v>9.3965349444444453</v>
      </c>
      <c r="E32" s="33">
        <v>9.6373073333332275</v>
      </c>
      <c r="F32" s="26">
        <v>10.320595722222187</v>
      </c>
      <c r="G32" s="26">
        <v>11.035473166666739</v>
      </c>
      <c r="H32" s="33">
        <v>11.315106333333263</v>
      </c>
      <c r="I32" s="29">
        <f>'[1]Mājas kopā'!K62</f>
        <v>10.299999999999955</v>
      </c>
      <c r="J32" s="30">
        <f t="shared" si="0"/>
        <v>10.341003499999973</v>
      </c>
    </row>
    <row r="33" spans="1:10">
      <c r="A33" s="23" t="s">
        <v>52</v>
      </c>
      <c r="B33" s="41" t="s">
        <v>53</v>
      </c>
      <c r="C33" s="34"/>
      <c r="D33" s="32">
        <v>9.9875108888887318</v>
      </c>
      <c r="E33" s="33">
        <v>12.156340000001416</v>
      </c>
      <c r="F33" s="26">
        <v>10.503127555555487</v>
      </c>
      <c r="G33" s="26">
        <v>10.164984611111041</v>
      </c>
      <c r="H33" s="33">
        <v>10.19657366666681</v>
      </c>
      <c r="I33" s="29">
        <f>'[1]Mājas kopā'!L62</f>
        <v>9.9000000000000909</v>
      </c>
      <c r="J33" s="30">
        <f t="shared" si="0"/>
        <v>10.601707344444696</v>
      </c>
    </row>
    <row r="34" spans="1:10">
      <c r="A34" s="23" t="s">
        <v>54</v>
      </c>
      <c r="B34" s="41" t="s">
        <v>55</v>
      </c>
      <c r="C34" s="31" t="s">
        <v>18</v>
      </c>
      <c r="D34" s="32">
        <v>10.649243611111268</v>
      </c>
      <c r="E34" s="33">
        <v>12.873551611111537</v>
      </c>
      <c r="F34" s="26">
        <v>9.7613293888889601</v>
      </c>
      <c r="G34" s="26">
        <v>9.887685611110971</v>
      </c>
      <c r="H34" s="33">
        <v>10.164984611111395</v>
      </c>
      <c r="I34" s="29">
        <f>'[1]Mājas kopā'!M62</f>
        <v>9.8000000000001819</v>
      </c>
      <c r="J34" s="30">
        <f t="shared" si="0"/>
        <v>10.667358966666825</v>
      </c>
    </row>
    <row r="35" spans="1:10">
      <c r="A35" s="23" t="s">
        <v>56</v>
      </c>
      <c r="B35" s="41" t="s">
        <v>57</v>
      </c>
      <c r="C35" s="34"/>
      <c r="D35" s="32">
        <v>7.7820414545444176</v>
      </c>
      <c r="E35" s="33">
        <v>8.3435848484857775</v>
      </c>
      <c r="F35" s="26">
        <v>7.762844181818183</v>
      </c>
      <c r="G35" s="26">
        <v>4.4072461818175652</v>
      </c>
      <c r="H35" s="33">
        <v>4.4391606060612245</v>
      </c>
      <c r="I35" s="29">
        <f>'[1]Mājas kopā'!V62</f>
        <v>6.6000000000003638</v>
      </c>
      <c r="J35" s="30">
        <f t="shared" si="0"/>
        <v>6.5469754545454339</v>
      </c>
    </row>
    <row r="36" spans="1:10">
      <c r="A36" s="43">
        <v>31</v>
      </c>
      <c r="B36" s="41" t="s">
        <v>58</v>
      </c>
      <c r="C36" s="31" t="s">
        <v>18</v>
      </c>
      <c r="D36" s="32">
        <v>10.967649111111429</v>
      </c>
      <c r="E36" s="33">
        <v>13.920347555555558</v>
      </c>
      <c r="F36" s="26">
        <v>12.036986277778063</v>
      </c>
      <c r="G36" s="26">
        <v>12.537742833333192</v>
      </c>
      <c r="H36" s="33">
        <v>11.419210166666383</v>
      </c>
      <c r="I36" s="29">
        <f>'[1]Mājas kopā'!E83</f>
        <v>12.199999999999818</v>
      </c>
      <c r="J36" s="30">
        <f t="shared" si="0"/>
        <v>12.176387188888924</v>
      </c>
    </row>
    <row r="37" spans="1:10">
      <c r="A37" s="23" t="s">
        <v>59</v>
      </c>
      <c r="B37" s="11" t="s">
        <v>60</v>
      </c>
      <c r="C37" s="31" t="s">
        <v>18</v>
      </c>
      <c r="D37" s="32">
        <v>10.057894214285614</v>
      </c>
      <c r="E37" s="33">
        <v>10.349494928571248</v>
      </c>
      <c r="F37" s="26">
        <v>11.583335428571429</v>
      </c>
      <c r="G37" s="26">
        <v>10.424721785714285</v>
      </c>
      <c r="H37" s="33">
        <v>10.862478071428299</v>
      </c>
      <c r="I37" s="29">
        <f>'[1]Mājas kopā'!J62</f>
        <v>7.8999999999998636</v>
      </c>
      <c r="J37" s="30">
        <f t="shared" si="0"/>
        <v>10.655584885714175</v>
      </c>
    </row>
    <row r="38" spans="1:10">
      <c r="A38" s="23" t="s">
        <v>61</v>
      </c>
      <c r="B38" s="41" t="s">
        <v>62</v>
      </c>
      <c r="C38" s="31" t="s">
        <v>18</v>
      </c>
      <c r="D38" s="35"/>
      <c r="E38" s="36"/>
      <c r="F38" s="37"/>
      <c r="G38" s="37"/>
      <c r="H38" s="36"/>
      <c r="I38" s="38"/>
      <c r="J38" s="39"/>
    </row>
    <row r="39" spans="1:10">
      <c r="A39" s="23" t="s">
        <v>63</v>
      </c>
      <c r="B39" s="41" t="s">
        <v>64</v>
      </c>
      <c r="C39" s="34" t="s">
        <v>29</v>
      </c>
      <c r="D39" s="44">
        <v>3.4622023333340466</v>
      </c>
      <c r="E39" s="33">
        <v>2.9055706666662418</v>
      </c>
      <c r="F39" s="26">
        <v>3.0913703333339702</v>
      </c>
      <c r="G39" s="26">
        <v>2.9055706666662418</v>
      </c>
      <c r="H39" s="33">
        <v>2.7197709999995752</v>
      </c>
      <c r="I39" s="29">
        <f>'[1]Mājas kopā'!X83</f>
        <v>1.0999999999999091</v>
      </c>
      <c r="J39" s="30">
        <f t="shared" si="0"/>
        <v>3.0168970000000153</v>
      </c>
    </row>
    <row r="40" spans="1:10">
      <c r="A40" s="23" t="s">
        <v>65</v>
      </c>
      <c r="B40" s="41" t="s">
        <v>66</v>
      </c>
      <c r="C40" s="31" t="s">
        <v>127</v>
      </c>
      <c r="D40" s="44">
        <v>5.6591480000011414</v>
      </c>
      <c r="E40" s="33">
        <v>0.68568479999949039</v>
      </c>
      <c r="F40" s="26">
        <v>0.68568479999949039</v>
      </c>
      <c r="G40" s="26">
        <v>1.0229251999989806</v>
      </c>
      <c r="H40" s="33">
        <v>1.0229252000015281</v>
      </c>
      <c r="I40" s="29">
        <f>'[1]Mājas kopā'!H83</f>
        <v>0.70000000000027285</v>
      </c>
      <c r="J40" s="30">
        <f t="shared" si="0"/>
        <v>1.8152736000001262</v>
      </c>
    </row>
    <row r="41" spans="1:10">
      <c r="A41" s="23" t="s">
        <v>67</v>
      </c>
      <c r="B41" s="41" t="s">
        <v>68</v>
      </c>
      <c r="C41" s="34"/>
      <c r="D41" s="44">
        <v>4.7368700000000006</v>
      </c>
      <c r="E41" s="33">
        <v>4.9806448333326969</v>
      </c>
      <c r="F41" s="26">
        <v>4.6510605000000007</v>
      </c>
      <c r="G41" s="26">
        <v>6.286377666666243</v>
      </c>
      <c r="H41" s="33">
        <v>5.4474781666666674</v>
      </c>
      <c r="I41" s="29">
        <f>'[1]Mājas kopā'!Y83</f>
        <v>3</v>
      </c>
      <c r="J41" s="30">
        <f t="shared" si="0"/>
        <v>5.220486233333121</v>
      </c>
    </row>
    <row r="42" spans="1:10">
      <c r="A42" s="23" t="s">
        <v>69</v>
      </c>
      <c r="B42" s="41" t="s">
        <v>70</v>
      </c>
      <c r="C42" s="31" t="s">
        <v>18</v>
      </c>
      <c r="D42" s="44">
        <v>8.5854461666666069</v>
      </c>
      <c r="E42" s="33">
        <v>3.7486716666667732</v>
      </c>
      <c r="F42" s="26">
        <v>4.0259706666666668</v>
      </c>
      <c r="G42" s="26">
        <v>3.7486716666665081</v>
      </c>
      <c r="H42" s="33">
        <v>3.2818383333333334</v>
      </c>
      <c r="I42" s="29">
        <f>'[1]Mājas kopā'!Z62</f>
        <v>1.5</v>
      </c>
      <c r="J42" s="30">
        <f t="shared" si="0"/>
        <v>4.6781196999999768</v>
      </c>
    </row>
    <row r="43" spans="1:10">
      <c r="A43" s="23" t="s">
        <v>71</v>
      </c>
      <c r="B43" s="41" t="s">
        <v>72</v>
      </c>
      <c r="C43" s="31" t="s">
        <v>18</v>
      </c>
      <c r="D43" s="44">
        <v>5.4562886666666666</v>
      </c>
      <c r="E43" s="33">
        <v>6.461907000000001</v>
      </c>
      <c r="F43" s="26">
        <v>5.9950736666666939</v>
      </c>
      <c r="G43" s="26">
        <v>5.9950736666665607</v>
      </c>
      <c r="H43" s="33">
        <v>6.3671398333333613</v>
      </c>
      <c r="I43" s="29">
        <f>'[1]Mājas kopā'!AB62</f>
        <v>2.4000000000000057</v>
      </c>
      <c r="J43" s="30">
        <f t="shared" si="0"/>
        <v>6.0550965666666565</v>
      </c>
    </row>
    <row r="44" spans="1:10">
      <c r="A44" s="23" t="s">
        <v>73</v>
      </c>
      <c r="B44" s="41" t="s">
        <v>74</v>
      </c>
      <c r="C44" s="31" t="s">
        <v>18</v>
      </c>
      <c r="D44" s="35"/>
      <c r="E44" s="36"/>
      <c r="F44" s="37"/>
      <c r="G44" s="37"/>
      <c r="H44" s="36"/>
      <c r="I44" s="38"/>
      <c r="J44" s="39"/>
    </row>
    <row r="45" spans="1:10">
      <c r="A45" s="23" t="s">
        <v>75</v>
      </c>
      <c r="B45" s="41" t="s">
        <v>76</v>
      </c>
      <c r="C45" s="34"/>
      <c r="D45" s="44">
        <v>12.702584388888731</v>
      </c>
      <c r="E45" s="33">
        <v>12.620839166666808</v>
      </c>
      <c r="F45" s="26">
        <v>13.709183277777775</v>
      </c>
      <c r="G45" s="26">
        <v>12.341206000000108</v>
      </c>
      <c r="H45" s="33">
        <v>12.465228055555485</v>
      </c>
      <c r="I45" s="29">
        <f>'[1]Mājas kopā'!U62</f>
        <v>10.799999999999955</v>
      </c>
      <c r="J45" s="30">
        <f t="shared" si="0"/>
        <v>12.767808177777782</v>
      </c>
    </row>
    <row r="46" spans="1:10">
      <c r="A46" s="23" t="s">
        <v>77</v>
      </c>
      <c r="B46" s="41" t="s">
        <v>78</v>
      </c>
      <c r="C46" s="34"/>
      <c r="D46" s="44">
        <v>6.7142256666666222</v>
      </c>
      <c r="E46" s="33">
        <v>7.4025761666667078</v>
      </c>
      <c r="F46" s="26">
        <v>6.6514413333332811</v>
      </c>
      <c r="G46" s="26">
        <v>6.4689095000000272</v>
      </c>
      <c r="H46" s="33">
        <v>7.1182746666666539</v>
      </c>
      <c r="I46" s="29">
        <f>'[1]Mājas kopā'!J83</f>
        <v>2.7999999999999972</v>
      </c>
      <c r="J46" s="30">
        <f t="shared" si="0"/>
        <v>6.871085466666659</v>
      </c>
    </row>
    <row r="47" spans="1:10">
      <c r="A47" s="23" t="s">
        <v>79</v>
      </c>
      <c r="B47" s="41" t="s">
        <v>80</v>
      </c>
      <c r="C47" s="34" t="s">
        <v>29</v>
      </c>
      <c r="D47" s="44">
        <v>3.6312517777780946</v>
      </c>
      <c r="E47" s="33">
        <v>3.6170246666663837</v>
      </c>
      <c r="F47" s="26">
        <v>2.9310908888894551</v>
      </c>
      <c r="G47" s="26">
        <v>3.5535353333333335</v>
      </c>
      <c r="H47" s="33">
        <v>2.9945802222217979</v>
      </c>
      <c r="I47" s="29">
        <f>'[1]Mājas kopā'!K83</f>
        <v>1.3999999999998636</v>
      </c>
      <c r="J47" s="30">
        <f t="shared" si="0"/>
        <v>3.3454965777778134</v>
      </c>
    </row>
    <row r="48" spans="1:10">
      <c r="A48" s="23" t="s">
        <v>81</v>
      </c>
      <c r="B48" s="41" t="s">
        <v>82</v>
      </c>
      <c r="C48" s="34"/>
      <c r="D48" s="44">
        <v>12.638076714285512</v>
      </c>
      <c r="E48" s="33">
        <v>13.367872535714286</v>
      </c>
      <c r="F48" s="26">
        <v>14.958740500000003</v>
      </c>
      <c r="G48" s="26">
        <v>12.669123071428391</v>
      </c>
      <c r="H48" s="33">
        <v>12.647315285715013</v>
      </c>
      <c r="I48" s="29">
        <f>'[1]Mājas kopā'!W17</f>
        <v>18.700000000000728</v>
      </c>
      <c r="J48" s="30">
        <f t="shared" si="0"/>
        <v>13.256225621428641</v>
      </c>
    </row>
    <row r="49" spans="1:10">
      <c r="A49" s="23" t="s">
        <v>83</v>
      </c>
      <c r="B49" s="41" t="s">
        <v>84</v>
      </c>
      <c r="C49" s="31" t="s">
        <v>18</v>
      </c>
      <c r="D49" s="44">
        <v>9.2980680000006117</v>
      </c>
      <c r="E49" s="33">
        <v>9.7477801071426757</v>
      </c>
      <c r="F49" s="26">
        <v>11.586936714285715</v>
      </c>
      <c r="G49" s="26">
        <v>9.926043750000547</v>
      </c>
      <c r="H49" s="33">
        <v>9.8260080357144695</v>
      </c>
      <c r="I49" s="29">
        <f>'[1]Mājas kopā'!X17</f>
        <v>15.800000000000182</v>
      </c>
      <c r="J49" s="30">
        <f t="shared" si="0"/>
        <v>10.076967321428802</v>
      </c>
    </row>
    <row r="50" spans="1:10">
      <c r="A50" s="23" t="s">
        <v>85</v>
      </c>
      <c r="B50" s="41" t="s">
        <v>86</v>
      </c>
      <c r="C50" s="31" t="s">
        <v>18</v>
      </c>
      <c r="D50" s="32">
        <v>10.035150964285716</v>
      </c>
      <c r="E50" s="33">
        <v>9.8448147500000012</v>
      </c>
      <c r="F50" s="26">
        <v>9.0851435357139234</v>
      </c>
      <c r="G50" s="26">
        <v>9.3664439642857129</v>
      </c>
      <c r="H50" s="33">
        <v>9.8636214642855329</v>
      </c>
      <c r="I50" s="29">
        <f>'[1]Mājas kopā'!Y17</f>
        <v>15.199999999999818</v>
      </c>
      <c r="J50" s="30">
        <f t="shared" si="0"/>
        <v>9.6390349357141787</v>
      </c>
    </row>
    <row r="51" spans="1:10">
      <c r="A51" s="23" t="s">
        <v>87</v>
      </c>
      <c r="B51" s="41" t="s">
        <v>88</v>
      </c>
      <c r="C51" s="34"/>
      <c r="D51" s="32">
        <v>14.170177555555558</v>
      </c>
      <c r="E51" s="33">
        <v>14.957340000000285</v>
      </c>
      <c r="F51" s="26">
        <v>13.586094888888748</v>
      </c>
      <c r="G51" s="26">
        <v>14.3348955555557</v>
      </c>
      <c r="H51" s="33">
        <v>14.208539333333336</v>
      </c>
      <c r="I51" s="29">
        <f>'[1]Mājas kopā'!G38</f>
        <v>6</v>
      </c>
      <c r="J51" s="30">
        <f t="shared" si="0"/>
        <v>14.251409466666725</v>
      </c>
    </row>
    <row r="52" spans="1:10">
      <c r="A52" s="23" t="s">
        <v>89</v>
      </c>
      <c r="B52" s="41" t="s">
        <v>90</v>
      </c>
      <c r="C52" s="34"/>
      <c r="D52" s="32">
        <v>17.792018333333573</v>
      </c>
      <c r="E52" s="33">
        <v>12.530740333333121</v>
      </c>
      <c r="F52" s="26">
        <v>16.995534333333122</v>
      </c>
      <c r="G52" s="26">
        <v>8.5299786666666684</v>
      </c>
      <c r="H52" s="33">
        <v>9.7297403333324848</v>
      </c>
      <c r="I52" s="29">
        <f>'[1]Mājas kopā'!F83</f>
        <v>1.5999999999999091</v>
      </c>
      <c r="J52" s="30">
        <f t="shared" si="0"/>
        <v>13.115602399999792</v>
      </c>
    </row>
    <row r="53" spans="1:10">
      <c r="A53" s="45" t="s">
        <v>91</v>
      </c>
      <c r="B53" s="46" t="s">
        <v>92</v>
      </c>
      <c r="C53" s="31" t="s">
        <v>18</v>
      </c>
      <c r="D53" s="32">
        <v>9.0459129523810216</v>
      </c>
      <c r="E53" s="33">
        <v>9.6525127619048234</v>
      </c>
      <c r="F53" s="47">
        <v>8.6145421904761612</v>
      </c>
      <c r="G53" s="26">
        <v>9.3335989047618142</v>
      </c>
      <c r="H53" s="33">
        <v>9.3065225714286033</v>
      </c>
      <c r="I53" s="29">
        <f>'[1]Mājas kopā'!J38</f>
        <v>11.600000000000023</v>
      </c>
      <c r="J53" s="30">
        <f t="shared" si="0"/>
        <v>9.1906178761904833</v>
      </c>
    </row>
    <row r="54" spans="1:10">
      <c r="A54" s="23" t="s">
        <v>93</v>
      </c>
      <c r="B54" s="41" t="s">
        <v>94</v>
      </c>
      <c r="C54" s="31" t="s">
        <v>18</v>
      </c>
      <c r="D54" s="48">
        <v>10.667530758621085</v>
      </c>
      <c r="E54" s="33">
        <v>11.036905862068441</v>
      </c>
      <c r="F54" s="26">
        <v>9.9926157931041519</v>
      </c>
      <c r="G54" s="26">
        <v>10.997691862065397</v>
      </c>
      <c r="H54" s="33">
        <v>10.608449448276566</v>
      </c>
      <c r="I54" s="29">
        <f>'[1]Mājas kopā'!Z17</f>
        <v>8.6000000000003638</v>
      </c>
      <c r="J54" s="30">
        <f t="shared" si="0"/>
        <v>10.660638744827128</v>
      </c>
    </row>
    <row r="55" spans="1:10">
      <c r="A55" s="23" t="s">
        <v>95</v>
      </c>
      <c r="B55" s="41" t="s">
        <v>96</v>
      </c>
      <c r="C55" s="34"/>
      <c r="D55" s="49"/>
      <c r="E55" s="36"/>
      <c r="F55" s="37"/>
      <c r="G55" s="37"/>
      <c r="H55" s="36"/>
      <c r="I55" s="38"/>
      <c r="J55" s="39"/>
    </row>
    <row r="56" spans="1:10">
      <c r="A56" s="23" t="s">
        <v>97</v>
      </c>
      <c r="B56" s="50" t="s">
        <v>98</v>
      </c>
      <c r="C56" s="51"/>
      <c r="D56" s="52">
        <v>12.760935757575067</v>
      </c>
      <c r="E56" s="33">
        <v>13.603523333333953</v>
      </c>
      <c r="F56" s="47">
        <v>13.264008181817566</v>
      </c>
      <c r="G56" s="26">
        <v>13.892111212121213</v>
      </c>
      <c r="H56" s="33">
        <v>13.704359333333334</v>
      </c>
      <c r="I56" s="29">
        <f>'[1]Mājas kopā'!K38</f>
        <v>11.5</v>
      </c>
      <c r="J56" s="30">
        <f t="shared" si="0"/>
        <v>13.444987563636227</v>
      </c>
    </row>
    <row r="57" spans="1:10">
      <c r="A57" s="53" t="s">
        <v>99</v>
      </c>
      <c r="B57" s="41" t="s">
        <v>100</v>
      </c>
      <c r="C57" s="34" t="s">
        <v>29</v>
      </c>
      <c r="D57" s="44">
        <v>7.1307495555557132</v>
      </c>
      <c r="E57" s="33">
        <v>0.14565199999957487</v>
      </c>
      <c r="F57" s="26">
        <v>0.14253977777791896</v>
      </c>
      <c r="G57" s="26">
        <v>0.20602911111096958</v>
      </c>
      <c r="H57" s="33">
        <v>0.57762844444430284</v>
      </c>
      <c r="I57" s="54">
        <f>'[1]Mājas kopā'!AB17</f>
        <v>1.2999999999999545</v>
      </c>
      <c r="J57" s="30">
        <f t="shared" si="0"/>
        <v>1.6405197777776959</v>
      </c>
    </row>
    <row r="58" spans="1:10">
      <c r="A58" s="55" t="s">
        <v>101</v>
      </c>
      <c r="B58" s="56" t="s">
        <v>102</v>
      </c>
      <c r="C58" s="25"/>
      <c r="D58" s="44">
        <v>16.869889714285986</v>
      </c>
      <c r="E58" s="33">
        <v>16.853083476190236</v>
      </c>
      <c r="F58" s="26">
        <v>15.998645095238823</v>
      </c>
      <c r="G58" s="26">
        <v>17.488910476190721</v>
      </c>
      <c r="H58" s="33">
        <v>17.224149285714287</v>
      </c>
      <c r="I58" s="29">
        <f>'[1]Mājas kopā'!M38</f>
        <v>16.5</v>
      </c>
      <c r="J58" s="30">
        <f t="shared" si="0"/>
        <v>16.886935609524009</v>
      </c>
    </row>
    <row r="59" spans="1:10">
      <c r="A59" s="57" t="s">
        <v>103</v>
      </c>
      <c r="B59" s="56" t="s">
        <v>104</v>
      </c>
      <c r="C59" s="25"/>
      <c r="D59" s="35"/>
      <c r="E59" s="36"/>
      <c r="F59" s="37"/>
      <c r="G59" s="37"/>
      <c r="H59" s="36"/>
      <c r="I59" s="38"/>
      <c r="J59" s="39"/>
    </row>
    <row r="60" spans="1:10">
      <c r="A60" s="57" t="s">
        <v>105</v>
      </c>
      <c r="B60" s="56" t="s">
        <v>106</v>
      </c>
      <c r="C60" s="25"/>
      <c r="D60" s="35"/>
      <c r="E60" s="36"/>
      <c r="F60" s="37"/>
      <c r="G60" s="37"/>
      <c r="H60" s="36"/>
      <c r="I60" s="38"/>
      <c r="J60" s="39"/>
    </row>
    <row r="61" spans="1:10">
      <c r="A61" s="57" t="s">
        <v>107</v>
      </c>
      <c r="B61" s="56" t="s">
        <v>108</v>
      </c>
      <c r="C61" s="31" t="s">
        <v>18</v>
      </c>
      <c r="D61" s="44">
        <v>6.8303897272727285</v>
      </c>
      <c r="E61" s="33">
        <v>6.687514818181703</v>
      </c>
      <c r="F61" s="26">
        <v>6.3156184090909084</v>
      </c>
      <c r="G61" s="26">
        <v>6.635823636363174</v>
      </c>
      <c r="H61" s="33">
        <v>6.6099780454547776</v>
      </c>
      <c r="I61" s="29">
        <f>'[1]Mājas kopā'!I83</f>
        <v>8.3000000000001819</v>
      </c>
      <c r="J61" s="30">
        <f t="shared" si="0"/>
        <v>6.6158649272726588</v>
      </c>
    </row>
    <row r="62" spans="1:10">
      <c r="A62" s="57" t="s">
        <v>109</v>
      </c>
      <c r="B62" s="56" t="s">
        <v>110</v>
      </c>
      <c r="C62" s="31" t="s">
        <v>18</v>
      </c>
      <c r="D62" s="44">
        <v>9.3663848888889678</v>
      </c>
      <c r="E62" s="33">
        <v>9.5811317222221177</v>
      </c>
      <c r="F62" s="26">
        <v>8.6158760000000019</v>
      </c>
      <c r="G62" s="26">
        <v>8.8978433333333342</v>
      </c>
      <c r="H62" s="33">
        <v>9.0511202777778479</v>
      </c>
      <c r="I62" s="29">
        <f>'[1]Mājas kopā'!N17</f>
        <v>10.200000000000045</v>
      </c>
      <c r="J62" s="30">
        <f t="shared" si="0"/>
        <v>9.1024712444444535</v>
      </c>
    </row>
    <row r="63" spans="1:10">
      <c r="A63" s="57" t="s">
        <v>111</v>
      </c>
      <c r="B63" s="56" t="s">
        <v>112</v>
      </c>
      <c r="C63" s="31" t="s">
        <v>18</v>
      </c>
      <c r="D63" s="44">
        <v>14.504917636362599</v>
      </c>
      <c r="E63" s="33">
        <v>15.264091939394557</v>
      </c>
      <c r="F63" s="26">
        <v>14.717812060606372</v>
      </c>
      <c r="G63" s="26">
        <v>15.126248787878479</v>
      </c>
      <c r="H63" s="33">
        <v>15.057327212121216</v>
      </c>
      <c r="I63" s="29">
        <f>'[1]Mājas kopā'!E17</f>
        <v>11.5</v>
      </c>
      <c r="J63" s="30">
        <f t="shared" si="0"/>
        <v>14.934079527272644</v>
      </c>
    </row>
    <row r="64" spans="1:10">
      <c r="A64" s="57" t="s">
        <v>113</v>
      </c>
      <c r="B64" s="56" t="s">
        <v>114</v>
      </c>
      <c r="C64" s="25"/>
      <c r="D64" s="44">
        <v>12.710426888889206</v>
      </c>
      <c r="E64" s="33">
        <v>13.500664388888323</v>
      </c>
      <c r="F64" s="26">
        <v>12.627841666667234</v>
      </c>
      <c r="G64" s="26">
        <v>13.561508333333052</v>
      </c>
      <c r="H64" s="33">
        <v>13.094674999999436</v>
      </c>
      <c r="I64" s="29">
        <f>'[1]Mājas kopā'!AA17</f>
        <v>12.399999999999636</v>
      </c>
      <c r="J64" s="30">
        <f t="shared" si="0"/>
        <v>13.099023255555451</v>
      </c>
    </row>
    <row r="65" spans="1:10">
      <c r="A65" s="57" t="s">
        <v>115</v>
      </c>
      <c r="B65" s="56" t="s">
        <v>116</v>
      </c>
      <c r="C65" s="25"/>
      <c r="D65" s="44">
        <v>25.536225666666667</v>
      </c>
      <c r="E65" s="33">
        <v>29.570157000000211</v>
      </c>
      <c r="F65" s="26">
        <v>25.507306500000002</v>
      </c>
      <c r="G65" s="26">
        <v>26.163674166666457</v>
      </c>
      <c r="H65" s="33">
        <v>26.440973166666883</v>
      </c>
      <c r="I65" s="29">
        <f>'[1]Mājas kopā'!K17</f>
        <v>6.7000000000000455</v>
      </c>
      <c r="J65" s="30">
        <f t="shared" si="0"/>
        <v>26.643667300000043</v>
      </c>
    </row>
    <row r="66" spans="1:10">
      <c r="A66" s="57" t="s">
        <v>117</v>
      </c>
      <c r="B66" s="56" t="s">
        <v>118</v>
      </c>
      <c r="C66" s="25"/>
      <c r="D66" s="44">
        <v>19.065640333333807</v>
      </c>
      <c r="E66" s="33">
        <v>14.229546833332485</v>
      </c>
      <c r="F66" s="26">
        <v>14.598812000000002</v>
      </c>
      <c r="G66" s="26">
        <v>15.440512499998727</v>
      </c>
      <c r="H66" s="33">
        <v>15.717811500001275</v>
      </c>
      <c r="I66" s="29">
        <f>'[1]Mājas kopā'!L17</f>
        <v>5.2000000000002728</v>
      </c>
      <c r="J66" s="30">
        <f t="shared" si="0"/>
        <v>15.810464633333259</v>
      </c>
    </row>
    <row r="67" spans="1:10">
      <c r="A67" s="57" t="s">
        <v>119</v>
      </c>
      <c r="B67" s="46" t="s">
        <v>120</v>
      </c>
      <c r="C67" s="58" t="s">
        <v>29</v>
      </c>
      <c r="D67" s="27">
        <v>3.6807466666666664</v>
      </c>
      <c r="E67" s="33">
        <v>2.8243416666673031</v>
      </c>
      <c r="F67" s="47">
        <v>1.9124366153838319</v>
      </c>
      <c r="G67" s="26">
        <v>3.5068520000000003</v>
      </c>
      <c r="H67" s="33">
        <v>2.9457901538465454</v>
      </c>
      <c r="I67" s="29">
        <f>'[1]Mājas kopā'!AC17</f>
        <v>1.4000000000000909</v>
      </c>
      <c r="J67" s="30">
        <f>AVERAGE(D67:H67)</f>
        <v>2.9740334205128693</v>
      </c>
    </row>
    <row r="68" spans="1:10" ht="15.75" thickBot="1">
      <c r="A68" s="59" t="s">
        <v>121</v>
      </c>
      <c r="B68" s="41" t="s">
        <v>122</v>
      </c>
      <c r="C68" s="34"/>
      <c r="D68" s="60"/>
      <c r="E68" s="61"/>
      <c r="F68" s="62"/>
      <c r="G68" s="62"/>
      <c r="H68" s="61"/>
      <c r="I68" s="63"/>
      <c r="J68" s="64"/>
    </row>
    <row r="69" spans="1:10" ht="15.75" thickBot="1">
      <c r="A69" s="65"/>
      <c r="B69" s="66" t="s">
        <v>123</v>
      </c>
      <c r="C69" s="67"/>
      <c r="D69" s="68">
        <f>AVERAGE(D6:D68)</f>
        <v>10.380155521282836</v>
      </c>
      <c r="E69" s="68">
        <f>AVERAGE(E6:E68)</f>
        <v>10.267591595250547</v>
      </c>
      <c r="F69" s="68">
        <f>AVERAGE(F6:F68)</f>
        <v>9.5474268203068924</v>
      </c>
      <c r="G69" s="68">
        <f>AVERAGE(G6:G68)</f>
        <v>9.4475585663204242</v>
      </c>
      <c r="H69" s="68">
        <f>AVERAGE(H6:H68)</f>
        <v>9.46248021926775</v>
      </c>
      <c r="I69" s="69"/>
      <c r="J69" s="70">
        <f>AVERAGE(D69:H69)</f>
        <v>9.8210425444856888</v>
      </c>
    </row>
    <row r="71" spans="1:10">
      <c r="B71" s="71" t="s">
        <v>128</v>
      </c>
    </row>
    <row r="72" spans="1:10">
      <c r="B72" s="71"/>
    </row>
    <row r="73" spans="1:10">
      <c r="B73" s="71" t="s">
        <v>129</v>
      </c>
    </row>
    <row r="74" spans="1:10">
      <c r="B74" s="72" t="s">
        <v>124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Lapa1</vt:lpstr>
      <vt:lpstr>Lapa2</vt:lpstr>
      <vt:lpstr>Lapa3</vt:lpstr>
    </vt:vector>
  </TitlesOfParts>
  <Company>Siltums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Birojs</dc:creator>
  <cp:lastModifiedBy>Birojs</cp:lastModifiedBy>
  <dcterms:created xsi:type="dcterms:W3CDTF">2020-10-02T13:18:10Z</dcterms:created>
  <dcterms:modified xsi:type="dcterms:W3CDTF">2020-10-02T13:19:44Z</dcterms:modified>
</cp:coreProperties>
</file>