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s\Documents\My Documents\Walters\Mājas lapai\Rezultāti 2021.2022\"/>
    </mc:Choice>
  </mc:AlternateContent>
  <xr:revisionPtr revIDLastSave="0" documentId="8_{ECC99DD2-8388-40A4-8124-BF652637833D}" xr6:coauthVersionLast="47" xr6:coauthVersionMax="47" xr10:uidLastSave="{00000000-0000-0000-0000-000000000000}"/>
  <bookViews>
    <workbookView xWindow="-108" yWindow="-108" windowWidth="23256" windowHeight="12576" xr2:uid="{BF510F71-C5A0-43AB-88C1-8F662DE06D26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8" i="1" l="1"/>
  <c r="E68" i="1"/>
  <c r="D68" i="1"/>
  <c r="J68" i="1" s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7" i="1"/>
  <c r="I57" i="1"/>
  <c r="J56" i="1"/>
  <c r="I56" i="1"/>
  <c r="J55" i="1"/>
  <c r="I55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2" i="1"/>
  <c r="I42" i="1"/>
  <c r="J41" i="1"/>
  <c r="I41" i="1"/>
  <c r="J40" i="1"/>
  <c r="I40" i="1"/>
  <c r="J39" i="1"/>
  <c r="I39" i="1"/>
  <c r="J38" i="1"/>
  <c r="I38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A25" i="1"/>
  <c r="J24" i="1"/>
  <c r="I24" i="1"/>
  <c r="A24" i="1"/>
  <c r="J23" i="1"/>
  <c r="I23" i="1"/>
  <c r="A23" i="1"/>
  <c r="J22" i="1"/>
  <c r="I22" i="1"/>
  <c r="A22" i="1"/>
  <c r="J21" i="1"/>
  <c r="I21" i="1"/>
  <c r="A21" i="1"/>
  <c r="J20" i="1"/>
  <c r="I20" i="1"/>
  <c r="A20" i="1"/>
  <c r="J19" i="1"/>
  <c r="I19" i="1"/>
  <c r="A19" i="1"/>
  <c r="J18" i="1"/>
  <c r="I18" i="1"/>
  <c r="A18" i="1"/>
  <c r="J17" i="1"/>
  <c r="I17" i="1"/>
  <c r="A17" i="1"/>
  <c r="J16" i="1"/>
  <c r="I16" i="1"/>
  <c r="A16" i="1"/>
  <c r="J15" i="1"/>
  <c r="I15" i="1"/>
  <c r="A15" i="1"/>
  <c r="J14" i="1"/>
  <c r="I14" i="1"/>
  <c r="A14" i="1"/>
  <c r="J13" i="1"/>
  <c r="I13" i="1"/>
  <c r="A13" i="1"/>
  <c r="J12" i="1"/>
  <c r="I12" i="1"/>
  <c r="A12" i="1"/>
  <c r="J11" i="1"/>
  <c r="I11" i="1"/>
  <c r="A11" i="1"/>
  <c r="J10" i="1"/>
  <c r="I10" i="1"/>
  <c r="A10" i="1"/>
  <c r="J9" i="1"/>
  <c r="I9" i="1"/>
  <c r="A9" i="1"/>
  <c r="J8" i="1"/>
  <c r="I8" i="1"/>
  <c r="A8" i="1"/>
  <c r="J7" i="1"/>
  <c r="I7" i="1"/>
  <c r="A7" i="1"/>
  <c r="J6" i="1"/>
  <c r="I6" i="1"/>
  <c r="I68" i="1" s="1"/>
  <c r="A6" i="1"/>
</calcChain>
</file>

<file path=xl/sharedStrings.xml><?xml version="1.0" encoding="utf-8"?>
<sst xmlns="http://schemas.openxmlformats.org/spreadsheetml/2006/main" count="160" uniqueCount="127">
  <si>
    <t>2021./2022. g. MAKSA PAR SILTUMENERĢIJU KARSTĀ ŪDENS SISTĒMĀ</t>
  </si>
  <si>
    <t>EURO NO DZĪVOKĻA BEZ PVN 12%</t>
  </si>
  <si>
    <t>Nr.p.</t>
  </si>
  <si>
    <t xml:space="preserve">        VID.ĀRA GAISA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</si>
  <si>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</si>
  <si>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t>MAIJS</t>
  </si>
  <si>
    <t>JŪNIJS</t>
  </si>
  <si>
    <t>JŪLIJS</t>
  </si>
  <si>
    <t>AUGUSTS</t>
  </si>
  <si>
    <t>SEPTEMBRIS</t>
  </si>
  <si>
    <t>k.</t>
  </si>
  <si>
    <t xml:space="preserve">                      T C</t>
  </si>
  <si>
    <t>31 diena</t>
  </si>
  <si>
    <t>30 dienas</t>
  </si>
  <si>
    <t>vidēji</t>
  </si>
  <si>
    <t>ADRESE</t>
  </si>
  <si>
    <t>Jaunā 12</t>
  </si>
  <si>
    <t>Jaunā 11a</t>
  </si>
  <si>
    <t>S</t>
  </si>
  <si>
    <t>Rīgas 22a</t>
  </si>
  <si>
    <t>Dārza 7</t>
  </si>
  <si>
    <t>Cēsu 34</t>
  </si>
  <si>
    <t>Zāles 5</t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</si>
  <si>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</si>
  <si>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</si>
  <si>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</si>
  <si>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</si>
  <si>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</si>
  <si>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</si>
  <si>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</si>
  <si>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</si>
  <si>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</si>
  <si>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</si>
  <si>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</si>
  <si>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</si>
  <si>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</si>
  <si>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</si>
  <si>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</si>
  <si>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</si>
  <si>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</si>
  <si>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</si>
  <si>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</si>
  <si>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</si>
  <si>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</si>
  <si>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</si>
  <si>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</si>
  <si>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</si>
  <si>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</si>
  <si>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</si>
  <si>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</si>
  <si>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</si>
  <si>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</si>
  <si>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</si>
  <si>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</si>
  <si>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</si>
  <si>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</si>
  <si>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</si>
  <si>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</si>
  <si>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</si>
  <si>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</si>
  <si>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</si>
  <si>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</si>
  <si>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</si>
  <si>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</si>
  <si>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</si>
  <si>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</si>
  <si>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</si>
  <si>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</si>
  <si>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</si>
  <si>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</si>
  <si>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</si>
  <si>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</si>
  <si>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</si>
  <si>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</si>
  <si>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</si>
  <si>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</si>
  <si>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</si>
  <si>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</si>
  <si>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</si>
  <si>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</si>
  <si>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</si>
  <si>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</si>
  <si>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</si>
  <si>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</si>
  <si>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</si>
  <si>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</si>
  <si>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</si>
  <si>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</si>
  <si>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</si>
  <si>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</si>
  <si>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</si>
  <si>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</si>
  <si>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</si>
  <si>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</si>
  <si>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</si>
  <si>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</si>
  <si>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</si>
  <si>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</si>
  <si>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</si>
  <si>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</si>
  <si>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</si>
  <si>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</si>
  <si>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</si>
  <si>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</si>
  <si>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</si>
  <si>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</si>
  <si>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</si>
  <si>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</si>
  <si>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</si>
  <si>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</si>
  <si>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</si>
  <si>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</si>
  <si>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</si>
  <si>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</si>
  <si>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</si>
  <si>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</si>
  <si>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</si>
  <si>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</si>
  <si>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</si>
  <si>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</si>
  <si>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</si>
  <si>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</si>
  <si>
    <t>Maksa par karstā ūdens uzsildīšanu mājās ar karstā ūdens cirkulācijas sistēmu 5,00 EUR par 1m3, t.sk. PVN 12 %</t>
  </si>
  <si>
    <t xml:space="preserve">Maksa par karstā ūdens uzsildīšanu mājās bez karstā ūdens cirkulācijas sistēmas (Cēsu 13 a un 15,  </t>
  </si>
  <si>
    <t xml:space="preserve"> Lauku 14 un 16, Rīgas 13, Zāles 5 un 7) 2,50 EUR par 1m3, t.sk. PVN 12 %</t>
  </si>
  <si>
    <t>BC - bez K.ŪD.</t>
  </si>
  <si>
    <t>cirkulācijas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</si>
</sst>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sz val="10"/>
      <color indexed="50"/>
      <name val="Letterica Baltic"/>
      <family val="2"/>
    </font>
    <font>
      <sz val="10"/>
      <color indexed="8"/>
      <name val="Letterica Baltic"/>
      <family val="2"/>
    </font>
    <font>
      <b/>
      <sz val="10"/>
      <name val="Letterica Balt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164" fontId="0" fillId="0" borderId="9" xfId="0" applyNumberFormat="1" applyBorder="1"/>
    <xf numFmtId="0" fontId="0" fillId="0" borderId="17" xfId="0" applyBorder="1" applyAlignment="1">
      <alignment horizontal="center"/>
    </xf>
    <xf numFmtId="2" fontId="0" fillId="0" borderId="9" xfId="0" applyNumberFormat="1" applyBorder="1" applyAlignment="1">
      <alignment horizontal="right"/>
    </xf>
    <xf numFmtId="2" fontId="0" fillId="0" borderId="0" xfId="0" applyNumberFormat="1"/>
    <xf numFmtId="164" fontId="0" fillId="0" borderId="0" xfId="0" applyNumberFormat="1"/>
    <xf numFmtId="2" fontId="0" fillId="0" borderId="18" xfId="0" applyNumberFormat="1" applyBorder="1"/>
    <xf numFmtId="0" fontId="7" fillId="0" borderId="9" xfId="0" applyFont="1" applyBorder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9" xfId="0" applyNumberFormat="1" applyBorder="1"/>
    <xf numFmtId="2" fontId="8" fillId="0" borderId="19" xfId="0" applyNumberFormat="1" applyFont="1" applyBorder="1" applyAlignment="1">
      <alignment horizontal="right"/>
    </xf>
    <xf numFmtId="0" fontId="0" fillId="0" borderId="9" xfId="0" applyBorder="1"/>
    <xf numFmtId="2" fontId="0" fillId="2" borderId="1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9" xfId="0" applyNumberFormat="1" applyFill="1" applyBorder="1" applyAlignment="1">
      <alignment horizontal="right"/>
    </xf>
    <xf numFmtId="164" fontId="0" fillId="2" borderId="0" xfId="0" applyNumberFormat="1" applyFill="1"/>
    <xf numFmtId="2" fontId="0" fillId="2" borderId="18" xfId="0" applyNumberFormat="1" applyFill="1" applyBorder="1"/>
    <xf numFmtId="164" fontId="0" fillId="0" borderId="8" xfId="0" applyNumberFormat="1" applyBorder="1"/>
    <xf numFmtId="2" fontId="0" fillId="0" borderId="20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0" fontId="0" fillId="0" borderId="22" xfId="0" applyBorder="1"/>
    <xf numFmtId="2" fontId="0" fillId="2" borderId="21" xfId="0" applyNumberFormat="1" applyFill="1" applyBorder="1" applyAlignment="1">
      <alignment horizontal="right"/>
    </xf>
    <xf numFmtId="164" fontId="0" fillId="0" borderId="20" xfId="0" applyNumberFormat="1" applyBorder="1"/>
    <xf numFmtId="0" fontId="0" fillId="0" borderId="20" xfId="0" applyBorder="1" applyAlignment="1">
      <alignment horizontal="center"/>
    </xf>
    <xf numFmtId="2" fontId="0" fillId="0" borderId="23" xfId="0" applyNumberFormat="1" applyBorder="1" applyAlignment="1">
      <alignment horizontal="right"/>
    </xf>
    <xf numFmtId="164" fontId="0" fillId="0" borderId="24" xfId="0" applyNumberFormat="1" applyBorder="1"/>
    <xf numFmtId="164" fontId="0" fillId="0" borderId="17" xfId="0" applyNumberFormat="1" applyBorder="1"/>
    <xf numFmtId="49" fontId="0" fillId="0" borderId="16" xfId="0" applyNumberFormat="1" applyBorder="1"/>
    <xf numFmtId="164" fontId="0" fillId="2" borderId="19" xfId="0" applyNumberFormat="1" applyFill="1" applyBorder="1" applyAlignment="1">
      <alignment horizontal="right"/>
    </xf>
    <xf numFmtId="164" fontId="0" fillId="2" borderId="9" xfId="0" applyNumberFormat="1" applyFill="1" applyBorder="1"/>
    <xf numFmtId="164" fontId="0" fillId="2" borderId="9" xfId="0" applyNumberFormat="1" applyFill="1" applyBorder="1" applyAlignment="1">
      <alignment horizontal="right"/>
    </xf>
    <xf numFmtId="0" fontId="0" fillId="0" borderId="17" xfId="0" applyBorder="1"/>
    <xf numFmtId="2" fontId="9" fillId="0" borderId="17" xfId="0" applyNumberFormat="1" applyFont="1" applyBorder="1" applyAlignment="1">
      <alignment horizontal="right"/>
    </xf>
    <xf numFmtId="164" fontId="9" fillId="0" borderId="17" xfId="0" applyNumberFormat="1" applyFont="1" applyBorder="1" applyAlignment="1">
      <alignment horizontal="right"/>
    </xf>
    <xf numFmtId="2" fontId="0" fillId="0" borderId="10" xfId="0" applyNumberFormat="1" applyBorder="1"/>
    <xf numFmtId="0" fontId="0" fillId="0" borderId="25" xfId="0" applyBorder="1"/>
    <xf numFmtId="164" fontId="0" fillId="0" borderId="26" xfId="0" applyNumberFormat="1" applyBorder="1"/>
    <xf numFmtId="0" fontId="0" fillId="0" borderId="26" xfId="0" applyBorder="1"/>
    <xf numFmtId="2" fontId="5" fillId="0" borderId="26" xfId="0" applyNumberFormat="1" applyFont="1" applyBorder="1" applyAlignment="1">
      <alignment horizontal="right"/>
    </xf>
    <xf numFmtId="164" fontId="5" fillId="0" borderId="26" xfId="0" applyNumberFormat="1" applyFont="1" applyBorder="1" applyAlignment="1">
      <alignment horizontal="right"/>
    </xf>
    <xf numFmtId="2" fontId="9" fillId="0" borderId="27" xfId="0" applyNumberFormat="1" applyFont="1" applyBorder="1"/>
    <xf numFmtId="164" fontId="9" fillId="0" borderId="0" xfId="0" applyNumberFormat="1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38ED416-2B4F-40B3-A394-73DD9898ECBF}"/>
            </a:ext>
          </a:extLst>
        </xdr:cNvPr>
        <xdr:cNvSpPr>
          <a:spLocks noChangeShapeType="1"/>
        </xdr:cNvSpPr>
      </xdr:nvSpPr>
      <xdr:spPr bwMode="auto">
        <a:xfrm>
          <a:off x="335280" y="365760"/>
          <a:ext cx="108204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ters/Documents/NovApr02/2021.2022.g.sezona/Atskaite%20J&#362;L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tades"/>
      <sheetName val="KM karstais aukstais ūd"/>
      <sheetName val="JŪLIJS SSK līdz pārb."/>
      <sheetName val="JŪLIJS"/>
      <sheetName val="Mājas kopā"/>
      <sheetName val="sezona"/>
    </sheetNames>
    <sheetDataSet>
      <sheetData sheetId="0"/>
      <sheetData sheetId="1"/>
      <sheetData sheetId="2"/>
      <sheetData sheetId="3"/>
      <sheetData sheetId="4">
        <row r="17">
          <cell r="E17">
            <v>8.4000000000005457</v>
          </cell>
          <cell r="F17">
            <v>13.700000000000273</v>
          </cell>
          <cell r="G17">
            <v>17.400000000000091</v>
          </cell>
          <cell r="H17">
            <v>9.3999999999998636</v>
          </cell>
          <cell r="I17">
            <v>8</v>
          </cell>
          <cell r="J17">
            <v>9.3000000000009386</v>
          </cell>
          <cell r="K17">
            <v>4.7999999999997272</v>
          </cell>
          <cell r="L17">
            <v>4.5</v>
          </cell>
          <cell r="M17">
            <v>15.5</v>
          </cell>
          <cell r="N17">
            <v>8.4000000000000909</v>
          </cell>
          <cell r="U17">
            <v>14.100000000000364</v>
          </cell>
          <cell r="V17">
            <v>12.050000000000637</v>
          </cell>
          <cell r="W17">
            <v>12.74</v>
          </cell>
          <cell r="X17">
            <v>14.98</v>
          </cell>
          <cell r="Y17">
            <v>11.100000000000364</v>
          </cell>
          <cell r="Z17">
            <v>8.27</v>
          </cell>
          <cell r="AA17">
            <v>9.1999999999998181</v>
          </cell>
          <cell r="AB17">
            <v>1.1000000000000227</v>
          </cell>
          <cell r="AC17">
            <v>1.1000000000001364</v>
          </cell>
        </row>
        <row r="37">
          <cell r="E37">
            <v>3.7999999999999545</v>
          </cell>
          <cell r="F37">
            <v>6.2000000000002728</v>
          </cell>
          <cell r="G37">
            <v>5</v>
          </cell>
          <cell r="J37">
            <v>9.7000000000000455</v>
          </cell>
          <cell r="K37">
            <v>9.64</v>
          </cell>
          <cell r="L37">
            <v>1.7000000000000455</v>
          </cell>
          <cell r="M37">
            <v>11.899999999999636</v>
          </cell>
          <cell r="N37">
            <v>13.5</v>
          </cell>
        </row>
        <row r="59">
          <cell r="E59">
            <v>9.8000000000001819</v>
          </cell>
          <cell r="F59">
            <v>9.99</v>
          </cell>
          <cell r="G59">
            <v>8.9600000000000009</v>
          </cell>
          <cell r="H59">
            <v>10.099999999999909</v>
          </cell>
          <cell r="I59">
            <v>8.27</v>
          </cell>
          <cell r="J59">
            <v>7</v>
          </cell>
          <cell r="K59">
            <v>8.2999999999999545</v>
          </cell>
          <cell r="L59">
            <v>8.4000000000000909</v>
          </cell>
          <cell r="M59">
            <v>8.27</v>
          </cell>
          <cell r="N59">
            <v>5.7000000000000455</v>
          </cell>
          <cell r="U59">
            <v>8.7999999999999545</v>
          </cell>
          <cell r="V59">
            <v>6</v>
          </cell>
          <cell r="W59">
            <v>8.9000000000000909</v>
          </cell>
          <cell r="X59">
            <v>8.9600000000000009</v>
          </cell>
          <cell r="Y59">
            <v>9.1999999999998181</v>
          </cell>
          <cell r="Z59">
            <v>1.1999999999999886</v>
          </cell>
          <cell r="AA59">
            <v>2</v>
          </cell>
          <cell r="AB59">
            <v>1.9000000000000341</v>
          </cell>
          <cell r="AC59">
            <v>12.099999999999994</v>
          </cell>
        </row>
        <row r="79">
          <cell r="E79">
            <v>10.5</v>
          </cell>
          <cell r="F79">
            <v>1.3999999999999773</v>
          </cell>
          <cell r="H79">
            <v>0.70000000000004547</v>
          </cell>
          <cell r="I79">
            <v>8.44</v>
          </cell>
          <cell r="J79">
            <v>2.1999999999999886</v>
          </cell>
          <cell r="K79">
            <v>1.2999999999999545</v>
          </cell>
          <cell r="L79">
            <v>2.2999999999999545</v>
          </cell>
          <cell r="V79">
            <v>0.30000000000001137</v>
          </cell>
          <cell r="X79">
            <v>1</v>
          </cell>
          <cell r="Y79">
            <v>2.2000000000000455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16971-9872-42F5-B879-B62CCA67423F}">
  <dimension ref="A1:J73"/>
  <sheetViews>
    <sheetView tabSelected="1" topLeftCell="B10" zoomScale="140" zoomScaleNormal="140" workbookViewId="0">
      <selection activeCell="L9" sqref="L9"/>
    </sheetView>
  </sheetViews>
  <sheetFormatPr defaultRowHeight="14.4"/>
  <cols>
    <col min="2" max="2" width="15.21875" customWidth="1"/>
    <col min="3" max="3" width="13" customWidth="1"/>
    <col min="8" max="8" width="10.109375" customWidth="1"/>
    <col min="9" max="9" width="0.109375" customWidth="1"/>
  </cols>
  <sheetData>
    <row r="1" spans="1:10" ht="15.6">
      <c r="B1" t="s">
        <v>0</v>
      </c>
      <c r="E1" s="1"/>
    </row>
    <row r="2" spans="1:10" ht="15" thickBot="1">
      <c r="B2" t="s">
        <v>1</v>
      </c>
      <c r="C2" s="2"/>
    </row>
    <row r="3" spans="1:10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/>
      <c r="J3" s="8"/>
    </row>
    <row r="4" spans="1:10">
      <c r="A4" s="9" t="s">
        <v>10</v>
      </c>
      <c r="B4" s="10" t="s">
        <v>11</v>
      </c>
      <c r="C4" s="5" t="s">
        <v>125</v>
      </c>
      <c r="D4" s="11" t="s">
        <v>12</v>
      </c>
      <c r="E4" s="11" t="s">
        <v>13</v>
      </c>
      <c r="F4" s="11" t="s">
        <v>12</v>
      </c>
      <c r="G4" s="11" t="s">
        <v>12</v>
      </c>
      <c r="H4" s="11" t="s">
        <v>13</v>
      </c>
      <c r="J4" s="12" t="s">
        <v>14</v>
      </c>
    </row>
    <row r="5" spans="1:10" ht="15" thickBot="1">
      <c r="A5" s="13"/>
      <c r="B5" s="14" t="s">
        <v>15</v>
      </c>
      <c r="C5" s="15" t="s">
        <v>126</v>
      </c>
      <c r="D5" s="16"/>
      <c r="E5" s="16"/>
      <c r="F5" s="16"/>
      <c r="G5" s="16"/>
      <c r="H5" s="16"/>
      <c r="J5" s="17"/>
    </row>
    <row r="6" spans="1:10" ht="15" thickTop="1">
      <c r="A6" s="18" t="str">
        <f>"1."</f>
        <v>1.</v>
      </c>
      <c r="B6" s="19" t="s">
        <v>16</v>
      </c>
      <c r="C6" s="20"/>
      <c r="D6" s="21">
        <v>20.338216611111182</v>
      </c>
      <c r="E6" s="22">
        <v>17.007205166666807</v>
      </c>
      <c r="F6" s="21">
        <v>11.526893055555345</v>
      </c>
      <c r="G6" s="21"/>
      <c r="H6" s="22"/>
      <c r="I6" s="23">
        <f>'[1]Mājas kopā'!H17</f>
        <v>9.3999999999998636</v>
      </c>
      <c r="J6" s="24">
        <f t="shared" ref="J6:J36" si="0">AVERAGE(D6:H6)</f>
        <v>16.290771611111111</v>
      </c>
    </row>
    <row r="7" spans="1:10">
      <c r="A7" s="18" t="str">
        <f>"2."</f>
        <v>2.</v>
      </c>
      <c r="B7" s="19" t="s">
        <v>17</v>
      </c>
      <c r="C7" s="25" t="s">
        <v>18</v>
      </c>
      <c r="D7" s="26">
        <v>10.393502640000001</v>
      </c>
      <c r="E7" s="27">
        <v>4.2102391200002049</v>
      </c>
      <c r="F7" s="21">
        <v>3.3071967200001025</v>
      </c>
      <c r="G7" s="21"/>
      <c r="H7" s="27"/>
      <c r="I7" s="23">
        <f>'[1]Mājas kopā'!N59</f>
        <v>5.7000000000000455</v>
      </c>
      <c r="J7" s="24">
        <f t="shared" si="0"/>
        <v>5.9703128266667695</v>
      </c>
    </row>
    <row r="8" spans="1:10">
      <c r="A8" s="18" t="str">
        <f>"3."</f>
        <v>3.</v>
      </c>
      <c r="B8" s="19" t="s">
        <v>19</v>
      </c>
      <c r="C8" s="25" t="s">
        <v>18</v>
      </c>
      <c r="D8" s="26">
        <v>16.146067424242425</v>
      </c>
      <c r="E8" s="27">
        <v>15.957806272727428</v>
      </c>
      <c r="F8" s="21">
        <v>11.454137787878864</v>
      </c>
      <c r="G8" s="21"/>
      <c r="H8" s="27"/>
      <c r="I8" s="23">
        <f>'[1]Mājas kopā'!G17</f>
        <v>17.400000000000091</v>
      </c>
      <c r="J8" s="24">
        <f t="shared" si="0"/>
        <v>14.519337161616241</v>
      </c>
    </row>
    <row r="9" spans="1:10">
      <c r="A9" s="18" t="str">
        <f>"4."</f>
        <v>4.</v>
      </c>
      <c r="B9" s="19" t="s">
        <v>20</v>
      </c>
      <c r="C9" s="11"/>
      <c r="D9" s="26">
        <v>15.790206576923371</v>
      </c>
      <c r="E9" s="27">
        <v>12.384944692307402</v>
      </c>
      <c r="F9" s="21">
        <v>10.723628500000295</v>
      </c>
      <c r="G9" s="21"/>
      <c r="H9" s="27"/>
      <c r="I9" s="23">
        <f>'[1]Mājas kopā'!F17</f>
        <v>13.700000000000273</v>
      </c>
      <c r="J9" s="24">
        <f t="shared" si="0"/>
        <v>12.966259923077024</v>
      </c>
    </row>
    <row r="10" spans="1:10">
      <c r="A10" s="18" t="str">
        <f>"5."</f>
        <v>5.</v>
      </c>
      <c r="B10" s="19" t="s">
        <v>21</v>
      </c>
      <c r="C10" s="11"/>
      <c r="D10" s="26">
        <v>9.5507466052631589</v>
      </c>
      <c r="E10" s="27">
        <v>8.8286045789469689</v>
      </c>
      <c r="F10" s="21">
        <v>6.003501236842574</v>
      </c>
      <c r="G10" s="21"/>
      <c r="H10" s="27"/>
      <c r="I10" s="23">
        <f>'[1]Mājas kopā'!V17</f>
        <v>12.050000000000637</v>
      </c>
      <c r="J10" s="24">
        <f t="shared" si="0"/>
        <v>8.1276174736842339</v>
      </c>
    </row>
    <row r="11" spans="1:10">
      <c r="A11" s="18" t="str">
        <f>"6."</f>
        <v>6.</v>
      </c>
      <c r="B11" s="19" t="s">
        <v>22</v>
      </c>
      <c r="C11" s="25" t="s">
        <v>23</v>
      </c>
      <c r="D11" s="26">
        <v>0.82604036363618993</v>
      </c>
      <c r="E11" s="27">
        <v>1.0185454545628135E-2</v>
      </c>
      <c r="F11" s="21">
        <v>0.10898436363642147</v>
      </c>
      <c r="G11" s="21"/>
      <c r="H11" s="27"/>
      <c r="I11" s="23">
        <f>'[1]Mājas kopā'!V79</f>
        <v>0.30000000000001137</v>
      </c>
      <c r="J11" s="24">
        <f t="shared" si="0"/>
        <v>0.31507006060607984</v>
      </c>
    </row>
    <row r="12" spans="1:10">
      <c r="A12" s="18" t="str">
        <f>"7."</f>
        <v>7.</v>
      </c>
      <c r="B12" s="19" t="s">
        <v>24</v>
      </c>
      <c r="C12" s="25" t="s">
        <v>18</v>
      </c>
      <c r="D12" s="26">
        <v>19.761405124999794</v>
      </c>
      <c r="E12" s="27">
        <v>16.865637958332908</v>
      </c>
      <c r="F12" s="21">
        <v>13.479345666667093</v>
      </c>
      <c r="G12" s="21"/>
      <c r="H12" s="27"/>
      <c r="I12" s="23">
        <f>'[1]Mājas kopā'!U17</f>
        <v>14.100000000000364</v>
      </c>
      <c r="J12" s="24">
        <f t="shared" si="0"/>
        <v>16.702129583333264</v>
      </c>
    </row>
    <row r="13" spans="1:10">
      <c r="A13" s="18" t="str">
        <f>"8."</f>
        <v>8.</v>
      </c>
      <c r="B13" s="19" t="s">
        <v>25</v>
      </c>
      <c r="C13" s="25" t="s">
        <v>18</v>
      </c>
      <c r="D13" s="28">
        <v>4.9437649999996829</v>
      </c>
      <c r="E13" s="27">
        <v>3.4011142500000004</v>
      </c>
      <c r="F13" s="21">
        <v>2.9746620000003192</v>
      </c>
      <c r="G13" s="21"/>
      <c r="H13" s="27"/>
      <c r="I13" s="23">
        <f>'[1]Mājas kopā'!L37</f>
        <v>1.7000000000000455</v>
      </c>
      <c r="J13" s="24">
        <f t="shared" si="0"/>
        <v>3.7731804166666678</v>
      </c>
    </row>
    <row r="14" spans="1:10">
      <c r="A14" s="18" t="str">
        <f>"9."</f>
        <v>9.</v>
      </c>
      <c r="B14" s="19" t="s">
        <v>26</v>
      </c>
      <c r="C14" s="11"/>
      <c r="D14" s="22">
        <v>11.59007116666635</v>
      </c>
      <c r="E14" s="27">
        <v>7.855404500000426</v>
      </c>
      <c r="F14" s="21">
        <v>6.7322035000000007</v>
      </c>
      <c r="G14" s="21"/>
      <c r="H14" s="27"/>
      <c r="I14" s="23">
        <f>'[1]Mājas kopā'!AA59</f>
        <v>2</v>
      </c>
      <c r="J14" s="24">
        <f t="shared" si="0"/>
        <v>8.7258930555555931</v>
      </c>
    </row>
    <row r="15" spans="1:10">
      <c r="A15" s="18" t="str">
        <f>"10."</f>
        <v>10.</v>
      </c>
      <c r="B15" s="19" t="s">
        <v>27</v>
      </c>
      <c r="C15" s="25" t="s">
        <v>18</v>
      </c>
      <c r="D15" s="26">
        <v>8.4213815625001072</v>
      </c>
      <c r="E15" s="27">
        <v>8.3029226041667723</v>
      </c>
      <c r="F15" s="21">
        <v>5.1382010833333345</v>
      </c>
      <c r="G15" s="21"/>
      <c r="H15" s="27"/>
      <c r="I15" s="23">
        <f>'[1]Mājas kopā'!M17</f>
        <v>15.5</v>
      </c>
      <c r="J15" s="24">
        <f t="shared" si="0"/>
        <v>7.2875017500000716</v>
      </c>
    </row>
    <row r="16" spans="1:10">
      <c r="A16" s="18" t="str">
        <f>"11."</f>
        <v>11.</v>
      </c>
      <c r="B16" s="19" t="s">
        <v>28</v>
      </c>
      <c r="C16" s="11" t="s">
        <v>29</v>
      </c>
      <c r="D16" s="26">
        <v>5.4957694814816707</v>
      </c>
      <c r="E16" s="27">
        <v>1.8860066666667608</v>
      </c>
      <c r="F16" s="21">
        <v>1.4689688888887944</v>
      </c>
      <c r="G16" s="21"/>
      <c r="H16" s="27"/>
      <c r="I16" s="23">
        <f>'[1]Mājas kopā'!L79</f>
        <v>2.2999999999999545</v>
      </c>
      <c r="J16" s="24">
        <f t="shared" si="0"/>
        <v>2.9502483456790753</v>
      </c>
    </row>
    <row r="17" spans="1:10">
      <c r="A17" s="18" t="str">
        <f>"12."</f>
        <v>12.</v>
      </c>
      <c r="B17" s="19" t="s">
        <v>30</v>
      </c>
      <c r="C17" s="25" t="s">
        <v>18</v>
      </c>
      <c r="D17" s="26">
        <v>6.8150197333335605</v>
      </c>
      <c r="E17" s="27">
        <v>5.4709132000002274</v>
      </c>
      <c r="F17" s="21">
        <v>7.3850543555553294</v>
      </c>
      <c r="G17" s="21"/>
      <c r="H17" s="27"/>
      <c r="I17" s="23">
        <f>'[1]Mājas kopā'!Y59</f>
        <v>9.1999999999998181</v>
      </c>
      <c r="J17" s="24">
        <f t="shared" si="0"/>
        <v>6.5569957629630382</v>
      </c>
    </row>
    <row r="18" spans="1:10">
      <c r="A18" s="18" t="str">
        <f>"13."</f>
        <v>13.</v>
      </c>
      <c r="B18" s="19" t="s">
        <v>31</v>
      </c>
      <c r="C18" s="11"/>
      <c r="D18" s="26">
        <v>14.970835727272732</v>
      </c>
      <c r="E18" s="27">
        <v>11.583026227272725</v>
      </c>
      <c r="F18" s="21">
        <v>9.6215623181818124</v>
      </c>
      <c r="G18" s="21"/>
      <c r="H18" s="27"/>
      <c r="I18" s="23">
        <f>'[1]Mājas kopā'!AC59</f>
        <v>12.099999999999994</v>
      </c>
      <c r="J18" s="24">
        <f t="shared" si="0"/>
        <v>12.058474757575757</v>
      </c>
    </row>
    <row r="19" spans="1:10">
      <c r="A19" s="18" t="str">
        <f>"14."</f>
        <v>14.</v>
      </c>
      <c r="B19" s="19" t="s">
        <v>32</v>
      </c>
      <c r="C19" s="25" t="s">
        <v>18</v>
      </c>
      <c r="D19" s="26">
        <v>12.055209157895009</v>
      </c>
      <c r="E19" s="27">
        <v>9.8416820526310431</v>
      </c>
      <c r="F19" s="21">
        <v>8.4229018421066488</v>
      </c>
      <c r="G19" s="21"/>
      <c r="H19" s="27"/>
      <c r="I19" s="23">
        <f>'[1]Mājas kopā'!J17</f>
        <v>9.3000000000009386</v>
      </c>
      <c r="J19" s="24">
        <f t="shared" si="0"/>
        <v>10.106597684210898</v>
      </c>
    </row>
    <row r="20" spans="1:10">
      <c r="A20" s="18" t="str">
        <f>"15."</f>
        <v>15.</v>
      </c>
      <c r="B20" s="19" t="s">
        <v>33</v>
      </c>
      <c r="C20" s="25" t="s">
        <v>18</v>
      </c>
      <c r="D20" s="26">
        <v>9.6127207777777084</v>
      </c>
      <c r="E20" s="27">
        <v>8.9856080000002141</v>
      </c>
      <c r="F20" s="21">
        <v>6.3694739999998582</v>
      </c>
      <c r="G20" s="21"/>
      <c r="H20" s="27"/>
      <c r="I20" s="23">
        <f>'[1]Mājas kopā'!E37</f>
        <v>3.7999999999999545</v>
      </c>
      <c r="J20" s="24">
        <f t="shared" si="0"/>
        <v>8.3226009259259275</v>
      </c>
    </row>
    <row r="21" spans="1:10">
      <c r="A21" s="18" t="str">
        <f>"16."</f>
        <v>16.</v>
      </c>
      <c r="B21" s="19" t="s">
        <v>34</v>
      </c>
      <c r="C21" s="25" t="s">
        <v>18</v>
      </c>
      <c r="D21" s="26">
        <v>6.612133966666752</v>
      </c>
      <c r="E21" s="27">
        <v>3.8125344666664125</v>
      </c>
      <c r="F21" s="21">
        <v>2.9518805333334188</v>
      </c>
      <c r="G21" s="21"/>
      <c r="H21" s="27"/>
      <c r="I21" s="23">
        <f>'[1]Mājas kopā'!W59</f>
        <v>8.9000000000000909</v>
      </c>
      <c r="J21" s="24">
        <f t="shared" si="0"/>
        <v>4.4588496555555279</v>
      </c>
    </row>
    <row r="22" spans="1:10">
      <c r="A22" s="18" t="str">
        <f>"17."</f>
        <v>17.</v>
      </c>
      <c r="B22" s="19" t="s">
        <v>35</v>
      </c>
      <c r="C22" s="11"/>
      <c r="D22" s="26">
        <v>13.345438210526449</v>
      </c>
      <c r="E22" s="27">
        <v>9.4548492105263175</v>
      </c>
      <c r="F22" s="21">
        <v>8.509143157894739</v>
      </c>
      <c r="G22" s="21"/>
      <c r="H22" s="27"/>
      <c r="I22" s="23">
        <f>'[1]Mājas kopā'!X59</f>
        <v>8.9600000000000009</v>
      </c>
      <c r="J22" s="24">
        <f t="shared" si="0"/>
        <v>10.436476859649169</v>
      </c>
    </row>
    <row r="23" spans="1:10">
      <c r="A23" s="18" t="str">
        <f>"18."</f>
        <v>18.</v>
      </c>
      <c r="B23" s="19" t="s">
        <v>36</v>
      </c>
      <c r="C23" s="25" t="s">
        <v>18</v>
      </c>
      <c r="D23" s="26">
        <v>15.119590518518613</v>
      </c>
      <c r="E23" s="27">
        <v>12.545575259259167</v>
      </c>
      <c r="F23" s="21">
        <v>13.621989185185187</v>
      </c>
      <c r="G23" s="21"/>
      <c r="H23" s="27"/>
      <c r="I23" s="23">
        <f>'[1]Mājas kopā'!I17</f>
        <v>8</v>
      </c>
      <c r="J23" s="24">
        <f t="shared" si="0"/>
        <v>13.762384987654322</v>
      </c>
    </row>
    <row r="24" spans="1:10">
      <c r="A24" s="18" t="str">
        <f>"19."</f>
        <v>19.</v>
      </c>
      <c r="B24" s="19" t="s">
        <v>37</v>
      </c>
      <c r="C24" s="25" t="s">
        <v>18</v>
      </c>
      <c r="D24" s="26">
        <v>9.0752400000001963</v>
      </c>
      <c r="E24" s="27">
        <v>8.3008712307688413</v>
      </c>
      <c r="F24" s="21">
        <v>7.8634843076928966</v>
      </c>
      <c r="G24" s="21"/>
      <c r="H24" s="27"/>
      <c r="I24" s="23">
        <f>'[1]Mājas kopā'!F37</f>
        <v>6.2000000000002728</v>
      </c>
      <c r="J24" s="24">
        <f t="shared" si="0"/>
        <v>8.4131985128206441</v>
      </c>
    </row>
    <row r="25" spans="1:10">
      <c r="A25" s="18" t="str">
        <f>"20."</f>
        <v>20.</v>
      </c>
      <c r="B25" s="19" t="s">
        <v>38</v>
      </c>
      <c r="C25" s="25" t="s">
        <v>18</v>
      </c>
      <c r="D25" s="26">
        <v>12.344207071428936</v>
      </c>
      <c r="E25" s="27">
        <v>11.343849928569975</v>
      </c>
      <c r="F25" s="21">
        <v>9.3589412857142857</v>
      </c>
      <c r="G25" s="21"/>
      <c r="H25" s="27"/>
      <c r="I25" s="23">
        <f>'[1]Mājas kopā'!N37</f>
        <v>13.5</v>
      </c>
      <c r="J25" s="24">
        <f t="shared" si="0"/>
        <v>11.015666095237734</v>
      </c>
    </row>
    <row r="26" spans="1:10">
      <c r="A26" s="18" t="s">
        <v>39</v>
      </c>
      <c r="B26" s="19" t="s">
        <v>40</v>
      </c>
      <c r="C26" s="11"/>
      <c r="D26" s="26">
        <v>13.090006666666669</v>
      </c>
      <c r="E26" s="27">
        <v>9.3300687555556703</v>
      </c>
      <c r="F26" s="21">
        <v>7.9335524000002273</v>
      </c>
      <c r="G26" s="21"/>
      <c r="H26" s="27"/>
      <c r="I26" s="23">
        <f>'[1]Mājas kopā'!E59</f>
        <v>9.8000000000001819</v>
      </c>
      <c r="J26" s="24">
        <f t="shared" si="0"/>
        <v>10.117875940740856</v>
      </c>
    </row>
    <row r="27" spans="1:10">
      <c r="A27" s="18" t="s">
        <v>41</v>
      </c>
      <c r="B27" s="19" t="s">
        <v>42</v>
      </c>
      <c r="C27" s="11"/>
      <c r="D27" s="26">
        <v>13.622352277777781</v>
      </c>
      <c r="E27" s="27">
        <v>10.602563055555699</v>
      </c>
      <c r="F27" s="22">
        <v>10.708689833333334</v>
      </c>
      <c r="G27" s="21"/>
      <c r="H27" s="27"/>
      <c r="I27" s="23">
        <f>'[1]Mājas kopā'!F59</f>
        <v>9.99</v>
      </c>
      <c r="J27" s="24">
        <f t="shared" si="0"/>
        <v>11.644535055555602</v>
      </c>
    </row>
    <row r="28" spans="1:10">
      <c r="A28" s="18" t="s">
        <v>43</v>
      </c>
      <c r="B28" s="19" t="s">
        <v>44</v>
      </c>
      <c r="C28" s="25" t="s">
        <v>18</v>
      </c>
      <c r="D28" s="26">
        <v>10.692661888888678</v>
      </c>
      <c r="E28" s="27">
        <v>10.101806500000214</v>
      </c>
      <c r="F28" s="21">
        <v>9.6019836111111125</v>
      </c>
      <c r="G28" s="21"/>
      <c r="H28" s="27"/>
      <c r="I28" s="23">
        <f>'[1]Mājas kopā'!G59</f>
        <v>8.9600000000000009</v>
      </c>
      <c r="J28" s="24">
        <f t="shared" si="0"/>
        <v>10.132150666666668</v>
      </c>
    </row>
    <row r="29" spans="1:10">
      <c r="A29" s="18" t="s">
        <v>45</v>
      </c>
      <c r="B29" s="19" t="s">
        <v>46</v>
      </c>
      <c r="C29" s="11"/>
      <c r="D29" s="26">
        <v>16.138725409091027</v>
      </c>
      <c r="E29" s="27">
        <v>6.0805890454545457</v>
      </c>
      <c r="F29" s="21">
        <v>6.4703100000000004</v>
      </c>
      <c r="G29" s="21"/>
      <c r="H29" s="27"/>
      <c r="I29" s="23">
        <f>'[1]Mājas kopā'!I59</f>
        <v>8.27</v>
      </c>
      <c r="J29" s="24">
        <f t="shared" si="0"/>
        <v>9.563208151515191</v>
      </c>
    </row>
    <row r="30" spans="1:10">
      <c r="A30" s="18" t="s">
        <v>47</v>
      </c>
      <c r="B30" s="19" t="s">
        <v>48</v>
      </c>
      <c r="C30" s="11"/>
      <c r="D30" s="26">
        <v>14.925750944444161</v>
      </c>
      <c r="E30" s="27">
        <v>14.361816277778201</v>
      </c>
      <c r="F30" s="21">
        <v>12.368126722222081</v>
      </c>
      <c r="G30" s="21"/>
      <c r="H30" s="27"/>
      <c r="I30" s="23">
        <f>'[1]Mājas kopā'!H59</f>
        <v>10.099999999999909</v>
      </c>
      <c r="J30" s="24">
        <f t="shared" si="0"/>
        <v>13.885231314814815</v>
      </c>
    </row>
    <row r="31" spans="1:10">
      <c r="A31" s="18" t="s">
        <v>49</v>
      </c>
      <c r="B31" s="19" t="s">
        <v>50</v>
      </c>
      <c r="C31" s="11"/>
      <c r="D31" s="26">
        <v>13.800215777777991</v>
      </c>
      <c r="E31" s="27">
        <v>11.278848944444233</v>
      </c>
      <c r="F31" s="21">
        <v>9.8151708333332621</v>
      </c>
      <c r="G31" s="21"/>
      <c r="H31" s="27"/>
      <c r="I31" s="23">
        <f>'[1]Mājas kopā'!K59</f>
        <v>8.2999999999999545</v>
      </c>
      <c r="J31" s="24">
        <f t="shared" si="0"/>
        <v>11.631411851851828</v>
      </c>
    </row>
    <row r="32" spans="1:10">
      <c r="A32" s="18" t="s">
        <v>51</v>
      </c>
      <c r="B32" s="19" t="s">
        <v>52</v>
      </c>
      <c r="C32" s="11"/>
      <c r="D32" s="26">
        <v>13.559174166666953</v>
      </c>
      <c r="E32" s="27">
        <v>10.225828555555415</v>
      </c>
      <c r="F32" s="21">
        <v>8.6065393333334761</v>
      </c>
      <c r="G32" s="21"/>
      <c r="H32" s="27"/>
      <c r="I32" s="23">
        <f>'[1]Mājas kopā'!L59</f>
        <v>8.4000000000000909</v>
      </c>
      <c r="J32" s="24">
        <f t="shared" si="0"/>
        <v>10.797180685185282</v>
      </c>
    </row>
    <row r="33" spans="1:10">
      <c r="A33" s="18" t="s">
        <v>53</v>
      </c>
      <c r="B33" s="19" t="s">
        <v>54</v>
      </c>
      <c r="C33" s="25" t="s">
        <v>18</v>
      </c>
      <c r="D33" s="26">
        <v>10.128727222222011</v>
      </c>
      <c r="E33" s="27">
        <v>9.8175050000000716</v>
      </c>
      <c r="F33" s="21">
        <v>9.7684874999999991</v>
      </c>
      <c r="G33" s="21"/>
      <c r="H33" s="27"/>
      <c r="I33" s="23">
        <f>'[1]Mājas kopā'!M59</f>
        <v>8.27</v>
      </c>
      <c r="J33" s="24">
        <f t="shared" si="0"/>
        <v>9.9049065740740279</v>
      </c>
    </row>
    <row r="34" spans="1:10">
      <c r="A34" s="18" t="s">
        <v>55</v>
      </c>
      <c r="B34" s="19" t="s">
        <v>56</v>
      </c>
      <c r="C34" s="11"/>
      <c r="D34" s="26">
        <v>11.123534909090294</v>
      </c>
      <c r="E34" s="27">
        <v>6.9459707272739628</v>
      </c>
      <c r="F34" s="21">
        <v>6.2618476969696975</v>
      </c>
      <c r="G34" s="21"/>
      <c r="H34" s="27"/>
      <c r="I34" s="23">
        <f>'[1]Mājas kopā'!V59</f>
        <v>6</v>
      </c>
      <c r="J34" s="24">
        <f t="shared" si="0"/>
        <v>8.1104511111113169</v>
      </c>
    </row>
    <row r="35" spans="1:10">
      <c r="A35" s="18" t="s">
        <v>57</v>
      </c>
      <c r="B35" s="19" t="s">
        <v>58</v>
      </c>
      <c r="C35" s="25" t="s">
        <v>18</v>
      </c>
      <c r="D35" s="26">
        <v>13.374308166666667</v>
      </c>
      <c r="E35" s="27">
        <v>13.371973999999859</v>
      </c>
      <c r="F35" s="21">
        <v>11.626328555555556</v>
      </c>
      <c r="G35" s="21"/>
      <c r="H35" s="27"/>
      <c r="I35" s="23">
        <f>'[1]Mājas kopā'!E79</f>
        <v>10.5</v>
      </c>
      <c r="J35" s="24">
        <f t="shared" si="0"/>
        <v>12.790870240740693</v>
      </c>
    </row>
    <row r="36" spans="1:10">
      <c r="A36" s="18" t="s">
        <v>59</v>
      </c>
      <c r="B36" s="29" t="s">
        <v>60</v>
      </c>
      <c r="C36" s="25" t="s">
        <v>18</v>
      </c>
      <c r="D36" s="26">
        <v>12.225364642856871</v>
      </c>
      <c r="E36" s="27">
        <v>10.703021142857326</v>
      </c>
      <c r="F36" s="21">
        <v>9.221292142857143</v>
      </c>
      <c r="G36" s="21"/>
      <c r="H36" s="27"/>
      <c r="I36" s="23">
        <f>'[1]Mājas kopā'!J59</f>
        <v>7</v>
      </c>
      <c r="J36" s="24">
        <f t="shared" si="0"/>
        <v>10.716559309523781</v>
      </c>
    </row>
    <row r="37" spans="1:10">
      <c r="A37" s="18" t="s">
        <v>61</v>
      </c>
      <c r="B37" s="19" t="s">
        <v>62</v>
      </c>
      <c r="C37" s="25" t="s">
        <v>18</v>
      </c>
      <c r="D37" s="30"/>
      <c r="E37" s="31"/>
      <c r="F37" s="32"/>
      <c r="G37" s="32"/>
      <c r="H37" s="31"/>
      <c r="I37" s="33"/>
      <c r="J37" s="34"/>
    </row>
    <row r="38" spans="1:10">
      <c r="A38" s="18" t="s">
        <v>63</v>
      </c>
      <c r="B38" s="19" t="s">
        <v>64</v>
      </c>
      <c r="C38" s="11" t="s">
        <v>29</v>
      </c>
      <c r="D38" s="26">
        <v>5.5207710000002121</v>
      </c>
      <c r="E38" s="27">
        <v>3.0913703333339702</v>
      </c>
      <c r="F38" s="21">
        <v>3.1819360000000003</v>
      </c>
      <c r="G38" s="21"/>
      <c r="H38" s="27"/>
      <c r="I38" s="23">
        <f>'[1]Mājas kopā'!X79</f>
        <v>1</v>
      </c>
      <c r="J38" s="24">
        <f>AVERAGE(D38:H38)</f>
        <v>3.9313591111113944</v>
      </c>
    </row>
    <row r="39" spans="1:10">
      <c r="A39" s="18" t="s">
        <v>65</v>
      </c>
      <c r="B39" s="19" t="s">
        <v>66</v>
      </c>
      <c r="C39" s="25" t="s">
        <v>23</v>
      </c>
      <c r="D39" s="26">
        <v>1.6320493333336163</v>
      </c>
      <c r="E39" s="27">
        <v>1.5112951111108279</v>
      </c>
      <c r="F39" s="21">
        <v>0.641117777778061</v>
      </c>
      <c r="G39" s="21"/>
      <c r="H39" s="27"/>
      <c r="I39" s="23">
        <f>'[1]Mājas kopā'!H79</f>
        <v>0.70000000000004547</v>
      </c>
      <c r="J39" s="24">
        <f>AVERAGE(D39:H39)</f>
        <v>1.2614874074075018</v>
      </c>
    </row>
    <row r="40" spans="1:10">
      <c r="A40" s="18" t="s">
        <v>67</v>
      </c>
      <c r="B40" s="19" t="s">
        <v>68</v>
      </c>
      <c r="C40" s="11"/>
      <c r="D40" s="26">
        <v>11.604076166666667</v>
      </c>
      <c r="E40" s="27">
        <v>4.6963433333329094</v>
      </c>
      <c r="F40" s="21">
        <v>4.3172746666668802</v>
      </c>
      <c r="G40" s="21"/>
      <c r="H40" s="27"/>
      <c r="I40" s="23">
        <f>'[1]Mājas kopā'!Y79</f>
        <v>2.2000000000000455</v>
      </c>
      <c r="J40" s="24">
        <f>AVERAGE(D40:H40)</f>
        <v>6.872564722222152</v>
      </c>
    </row>
    <row r="41" spans="1:10">
      <c r="A41" s="18" t="s">
        <v>69</v>
      </c>
      <c r="B41" s="19" t="s">
        <v>70</v>
      </c>
      <c r="C41" s="25" t="s">
        <v>18</v>
      </c>
      <c r="D41" s="26">
        <v>5.0544045000000546</v>
      </c>
      <c r="E41" s="27">
        <v>3.2818383333333334</v>
      </c>
      <c r="F41" s="21">
        <v>2.6254706666666139</v>
      </c>
      <c r="G41" s="21"/>
      <c r="H41" s="27"/>
      <c r="I41" s="23">
        <f>'[1]Mājas kopā'!Z59</f>
        <v>1.1999999999999886</v>
      </c>
      <c r="J41" s="24">
        <f>AVERAGE(D41:H41)</f>
        <v>3.6539045000000008</v>
      </c>
    </row>
    <row r="42" spans="1:10">
      <c r="A42" s="18" t="s">
        <v>71</v>
      </c>
      <c r="B42" s="19" t="s">
        <v>72</v>
      </c>
      <c r="C42" s="25" t="s">
        <v>18</v>
      </c>
      <c r="D42" s="26">
        <v>7.0165050000000546</v>
      </c>
      <c r="E42" s="27">
        <v>6.082838333333175</v>
      </c>
      <c r="F42" s="21">
        <v>5.5212378333334939</v>
      </c>
      <c r="G42" s="21"/>
      <c r="H42" s="27"/>
      <c r="I42" s="23">
        <f>'[1]Mājas kopā'!AB59</f>
        <v>1.9000000000000341</v>
      </c>
      <c r="J42" s="24">
        <f>AVERAGE(D42:H42)</f>
        <v>6.2068603888889085</v>
      </c>
    </row>
    <row r="43" spans="1:10">
      <c r="A43" s="18" t="s">
        <v>73</v>
      </c>
      <c r="B43" s="19" t="s">
        <v>74</v>
      </c>
      <c r="C43" s="25" t="s">
        <v>18</v>
      </c>
      <c r="D43" s="30"/>
      <c r="E43" s="31"/>
      <c r="F43" s="32"/>
      <c r="G43" s="32"/>
      <c r="H43" s="31"/>
      <c r="I43" s="33"/>
      <c r="J43" s="34"/>
    </row>
    <row r="44" spans="1:10">
      <c r="A44" s="18" t="s">
        <v>75</v>
      </c>
      <c r="B44" s="19" t="s">
        <v>76</v>
      </c>
      <c r="C44" s="11"/>
      <c r="D44" s="26">
        <v>15.854749277777778</v>
      </c>
      <c r="E44" s="27">
        <v>12.151671666666738</v>
      </c>
      <c r="F44" s="21">
        <v>10.841270499999929</v>
      </c>
      <c r="G44" s="21"/>
      <c r="H44" s="27"/>
      <c r="I44" s="23">
        <f>'[1]Mājas kopā'!U59</f>
        <v>8.7999999999999545</v>
      </c>
      <c r="J44" s="24">
        <f t="shared" ref="J44:J53" si="1">AVERAGE(D44:H44)</f>
        <v>12.94923048148148</v>
      </c>
    </row>
    <row r="45" spans="1:10">
      <c r="A45" s="18" t="s">
        <v>77</v>
      </c>
      <c r="B45" s="19" t="s">
        <v>78</v>
      </c>
      <c r="C45" s="11"/>
      <c r="D45" s="26">
        <v>10.196573666666454</v>
      </c>
      <c r="E45" s="27">
        <v>7.767639833333547</v>
      </c>
      <c r="F45" s="21">
        <v>5.8055393333332814</v>
      </c>
      <c r="G45" s="21"/>
      <c r="H45" s="27"/>
      <c r="I45" s="23">
        <f>'[1]Mājas kopā'!J79</f>
        <v>2.1999999999999886</v>
      </c>
      <c r="J45" s="24">
        <f t="shared" si="1"/>
        <v>7.923250944444427</v>
      </c>
    </row>
    <row r="46" spans="1:10">
      <c r="A46" s="18" t="s">
        <v>79</v>
      </c>
      <c r="B46" s="19" t="s">
        <v>80</v>
      </c>
      <c r="C46" s="11" t="s">
        <v>29</v>
      </c>
      <c r="D46" s="26">
        <v>6.1099146666663842</v>
      </c>
      <c r="E46" s="27">
        <v>3.4296688888888887</v>
      </c>
      <c r="F46" s="21">
        <v>2.8072244444443033</v>
      </c>
      <c r="G46" s="21"/>
      <c r="H46" s="27"/>
      <c r="I46" s="23">
        <f>'[1]Mājas kopā'!K79</f>
        <v>1.2999999999999545</v>
      </c>
      <c r="J46" s="24">
        <f t="shared" si="1"/>
        <v>4.1156026666665255</v>
      </c>
    </row>
    <row r="47" spans="1:10">
      <c r="A47" s="18" t="s">
        <v>81</v>
      </c>
      <c r="B47" s="19" t="s">
        <v>82</v>
      </c>
      <c r="C47" s="11"/>
      <c r="D47" s="26">
        <v>15.007557928571064</v>
      </c>
      <c r="E47" s="27">
        <v>14.005700250000002</v>
      </c>
      <c r="F47" s="21">
        <v>9.236497571428572</v>
      </c>
      <c r="G47" s="21"/>
      <c r="H47" s="27"/>
      <c r="I47" s="23">
        <f>'[1]Mājas kopā'!W17</f>
        <v>12.74</v>
      </c>
      <c r="J47" s="24">
        <f t="shared" si="1"/>
        <v>12.749918583333212</v>
      </c>
    </row>
    <row r="48" spans="1:10">
      <c r="A48" s="18" t="s">
        <v>83</v>
      </c>
      <c r="B48" s="19" t="s">
        <v>84</v>
      </c>
      <c r="C48" s="25" t="s">
        <v>18</v>
      </c>
      <c r="D48" s="26">
        <v>13.980891392856961</v>
      </c>
      <c r="E48" s="27">
        <v>14.120041071428938</v>
      </c>
      <c r="F48" s="21">
        <v>11.477297571428574</v>
      </c>
      <c r="G48" s="21"/>
      <c r="H48" s="27"/>
      <c r="I48" s="23">
        <f>'[1]Mājas kopā'!X17</f>
        <v>14.98</v>
      </c>
      <c r="J48" s="24">
        <f t="shared" si="1"/>
        <v>13.192743345238156</v>
      </c>
    </row>
    <row r="49" spans="1:10">
      <c r="A49" s="18" t="s">
        <v>85</v>
      </c>
      <c r="B49" s="19" t="s">
        <v>86</v>
      </c>
      <c r="C49" s="25" t="s">
        <v>18</v>
      </c>
      <c r="D49" s="26">
        <v>9.6883588928573268</v>
      </c>
      <c r="E49" s="27">
        <v>7.206272750000001</v>
      </c>
      <c r="F49" s="21">
        <v>5.2837863928575075</v>
      </c>
      <c r="G49" s="21"/>
      <c r="H49" s="27"/>
      <c r="I49" s="23">
        <f>'[1]Mājas kopā'!Y17</f>
        <v>11.100000000000364</v>
      </c>
      <c r="J49" s="24">
        <f t="shared" si="1"/>
        <v>7.3928060119049448</v>
      </c>
    </row>
    <row r="50" spans="1:10">
      <c r="A50" s="18" t="s">
        <v>87</v>
      </c>
      <c r="B50" s="19" t="s">
        <v>88</v>
      </c>
      <c r="C50" s="11"/>
      <c r="D50" s="26">
        <v>17.135895555555983</v>
      </c>
      <c r="E50" s="27">
        <v>14.208539333333336</v>
      </c>
      <c r="F50" s="21">
        <v>11.592405333333335</v>
      </c>
      <c r="G50" s="21"/>
      <c r="H50" s="27"/>
      <c r="I50" s="23">
        <f>'[1]Mājas kopā'!G37</f>
        <v>5</v>
      </c>
      <c r="J50" s="24">
        <f t="shared" si="1"/>
        <v>14.312280074074218</v>
      </c>
    </row>
    <row r="51" spans="1:10">
      <c r="A51" s="18" t="s">
        <v>89</v>
      </c>
      <c r="B51" s="19" t="s">
        <v>90</v>
      </c>
      <c r="C51" s="11"/>
      <c r="D51" s="26">
        <v>15.331740333332696</v>
      </c>
      <c r="E51" s="27">
        <v>11.407539333333759</v>
      </c>
      <c r="F51" s="21">
        <v>10.094803999999789</v>
      </c>
      <c r="G51" s="21"/>
      <c r="H51" s="27"/>
      <c r="I51" s="23">
        <f>'[1]Mājas kopā'!F79</f>
        <v>1.3999999999999773</v>
      </c>
      <c r="J51" s="24">
        <f t="shared" si="1"/>
        <v>12.278027888888749</v>
      </c>
    </row>
    <row r="52" spans="1:10">
      <c r="A52" s="18" t="s">
        <v>91</v>
      </c>
      <c r="B52" s="35" t="s">
        <v>92</v>
      </c>
      <c r="C52" s="25" t="s">
        <v>18</v>
      </c>
      <c r="D52" s="26">
        <v>10.852941333333211</v>
      </c>
      <c r="E52" s="27">
        <v>8.3668537619048244</v>
      </c>
      <c r="F52" s="36">
        <v>8.1542445238095862</v>
      </c>
      <c r="G52" s="21"/>
      <c r="H52" s="27"/>
      <c r="I52" s="23">
        <f>'[1]Mājas kopā'!J37</f>
        <v>9.7000000000000455</v>
      </c>
      <c r="J52" s="24">
        <f t="shared" si="1"/>
        <v>9.1246798730158734</v>
      </c>
    </row>
    <row r="53" spans="1:10">
      <c r="A53" s="18" t="s">
        <v>93</v>
      </c>
      <c r="B53" s="19" t="s">
        <v>94</v>
      </c>
      <c r="C53" s="25" t="s">
        <v>18</v>
      </c>
      <c r="D53" s="37">
        <v>15.356434206896553</v>
      </c>
      <c r="E53" s="27">
        <v>12.416736413793105</v>
      </c>
      <c r="F53" s="21">
        <v>11.664523034482759</v>
      </c>
      <c r="G53" s="21"/>
      <c r="H53" s="27"/>
      <c r="I53" s="23">
        <f>'[1]Mājas kopā'!Z17</f>
        <v>8.27</v>
      </c>
      <c r="J53" s="24">
        <f t="shared" si="1"/>
        <v>13.145897885057472</v>
      </c>
    </row>
    <row r="54" spans="1:10">
      <c r="A54" s="38" t="s">
        <v>95</v>
      </c>
      <c r="B54" s="19" t="s">
        <v>96</v>
      </c>
      <c r="C54" s="11"/>
      <c r="D54" s="39"/>
      <c r="E54" s="31"/>
      <c r="F54" s="32"/>
      <c r="G54" s="32"/>
      <c r="H54" s="31"/>
      <c r="I54" s="33"/>
      <c r="J54" s="34"/>
    </row>
    <row r="55" spans="1:10">
      <c r="A55" s="18" t="s">
        <v>97</v>
      </c>
      <c r="B55" s="40" t="s">
        <v>98</v>
      </c>
      <c r="C55" s="41"/>
      <c r="D55" s="42">
        <v>14.725451151515154</v>
      </c>
      <c r="E55" s="27">
        <v>13.367390545454239</v>
      </c>
      <c r="F55" s="36">
        <v>10.952758787878789</v>
      </c>
      <c r="G55" s="21"/>
      <c r="H55" s="27"/>
      <c r="I55" s="23">
        <f>'[1]Mājas kopā'!K37</f>
        <v>9.64</v>
      </c>
      <c r="J55" s="24">
        <f>AVERAGE(D55:H55)</f>
        <v>13.015200161616059</v>
      </c>
    </row>
    <row r="56" spans="1:10">
      <c r="A56" s="18" t="s">
        <v>99</v>
      </c>
      <c r="B56" s="19" t="s">
        <v>100</v>
      </c>
      <c r="C56" s="11" t="s">
        <v>29</v>
      </c>
      <c r="D56" s="26">
        <v>3.6263613333331204</v>
      </c>
      <c r="E56" s="27">
        <v>0.32678333333340376</v>
      </c>
      <c r="F56" s="21">
        <v>0.45064977777784843</v>
      </c>
      <c r="G56" s="21"/>
      <c r="H56" s="27"/>
      <c r="I56" s="43">
        <f>'[1]Mājas kopā'!AB17</f>
        <v>1.1000000000000227</v>
      </c>
      <c r="J56" s="24">
        <f>AVERAGE(D56:H56)</f>
        <v>1.4679314814814575</v>
      </c>
    </row>
    <row r="57" spans="1:10">
      <c r="A57" s="18" t="s">
        <v>101</v>
      </c>
      <c r="B57" s="44" t="s">
        <v>102</v>
      </c>
      <c r="C57" s="20"/>
      <c r="D57" s="26">
        <v>18.209967904761907</v>
      </c>
      <c r="E57" s="27">
        <v>14.742063142857871</v>
      </c>
      <c r="F57" s="21">
        <v>12.151671666666182</v>
      </c>
      <c r="G57" s="21"/>
      <c r="H57" s="27"/>
      <c r="I57" s="23">
        <f>'[1]Mājas kopā'!M37</f>
        <v>11.899999999999636</v>
      </c>
      <c r="J57" s="24">
        <f>AVERAGE(D57:H57)</f>
        <v>15.034567571428653</v>
      </c>
    </row>
    <row r="58" spans="1:10">
      <c r="A58" s="38" t="s">
        <v>103</v>
      </c>
      <c r="B58" s="44" t="s">
        <v>104</v>
      </c>
      <c r="C58" s="20"/>
      <c r="D58" s="30"/>
      <c r="E58" s="31"/>
      <c r="F58" s="32"/>
      <c r="G58" s="32"/>
      <c r="H58" s="31"/>
      <c r="I58" s="33"/>
      <c r="J58" s="34"/>
    </row>
    <row r="59" spans="1:10">
      <c r="A59" s="45" t="s">
        <v>105</v>
      </c>
      <c r="B59" s="44" t="s">
        <v>106</v>
      </c>
      <c r="C59" s="20"/>
      <c r="D59" s="26">
        <v>8.3148958181819363</v>
      </c>
      <c r="E59" s="27">
        <v>7.4753597272728429</v>
      </c>
      <c r="F59" s="21">
        <v>7.0926412727272741</v>
      </c>
      <c r="G59" s="21"/>
      <c r="H59" s="27"/>
      <c r="I59" s="23">
        <f>'[1]Mājas kopā'!I79</f>
        <v>8.44</v>
      </c>
      <c r="J59" s="24">
        <f t="shared" ref="J59:J65" si="2">AVERAGE(D59:H59)</f>
        <v>7.6276322727273511</v>
      </c>
    </row>
    <row r="60" spans="1:10">
      <c r="A60" s="45" t="s">
        <v>107</v>
      </c>
      <c r="B60" s="44" t="s">
        <v>108</v>
      </c>
      <c r="C60" s="25" t="s">
        <v>18</v>
      </c>
      <c r="D60" s="26">
        <v>11.01088661111104</v>
      </c>
      <c r="E60" s="27">
        <v>10.850607166666633</v>
      </c>
      <c r="F60" s="21">
        <v>8.730561388889031</v>
      </c>
      <c r="G60" s="21"/>
      <c r="H60" s="27"/>
      <c r="I60" s="23">
        <f>'[1]Mājas kopā'!N17</f>
        <v>8.4000000000000909</v>
      </c>
      <c r="J60" s="24">
        <f t="shared" si="2"/>
        <v>10.197351722222235</v>
      </c>
    </row>
    <row r="61" spans="1:10">
      <c r="A61" s="45" t="s">
        <v>109</v>
      </c>
      <c r="B61" s="44" t="s">
        <v>110</v>
      </c>
      <c r="C61" s="25" t="s">
        <v>18</v>
      </c>
      <c r="D61" s="26">
        <v>14.311921696970009</v>
      </c>
      <c r="E61" s="27">
        <v>11.558793333333025</v>
      </c>
      <c r="F61" s="21">
        <v>10.200732727273655</v>
      </c>
      <c r="G61" s="21"/>
      <c r="H61" s="27"/>
      <c r="I61" s="23">
        <f>'[1]Mājas kopā'!E17</f>
        <v>8.4000000000005457</v>
      </c>
      <c r="J61" s="24">
        <f t="shared" si="2"/>
        <v>12.023815919192229</v>
      </c>
    </row>
    <row r="62" spans="1:10">
      <c r="A62" s="45" t="s">
        <v>111</v>
      </c>
      <c r="B62" s="44" t="s">
        <v>112</v>
      </c>
      <c r="C62" s="20"/>
      <c r="D62" s="26">
        <v>19.097996055555274</v>
      </c>
      <c r="E62" s="27">
        <v>11.81119455555584</v>
      </c>
      <c r="F62" s="21">
        <v>10.347516444444162</v>
      </c>
      <c r="G62" s="21"/>
      <c r="H62" s="27"/>
      <c r="I62" s="23">
        <f>'[1]Mājas kopā'!AA17</f>
        <v>9.1999999999998181</v>
      </c>
      <c r="J62" s="24">
        <f t="shared" si="2"/>
        <v>13.752235685185092</v>
      </c>
    </row>
    <row r="63" spans="1:10">
      <c r="A63" s="45" t="s">
        <v>113</v>
      </c>
      <c r="B63" s="44" t="s">
        <v>114</v>
      </c>
      <c r="C63" s="20"/>
      <c r="D63" s="26">
        <v>25.230007499999576</v>
      </c>
      <c r="E63" s="27">
        <v>21.867407000000849</v>
      </c>
      <c r="F63" s="21">
        <v>17.943205999998728</v>
      </c>
      <c r="G63" s="21"/>
      <c r="H63" s="27"/>
      <c r="I63" s="23">
        <f>'[1]Mājas kopā'!K17</f>
        <v>4.7999999999997272</v>
      </c>
      <c r="J63" s="24">
        <f t="shared" si="2"/>
        <v>21.680206833333049</v>
      </c>
    </row>
    <row r="64" spans="1:10">
      <c r="A64" s="45" t="s">
        <v>115</v>
      </c>
      <c r="B64" s="44" t="s">
        <v>116</v>
      </c>
      <c r="C64" s="20"/>
      <c r="D64" s="26">
        <v>35.514345833332911</v>
      </c>
      <c r="E64" s="27">
        <v>17.307845833334607</v>
      </c>
      <c r="F64" s="21">
        <v>13.194110500000003</v>
      </c>
      <c r="G64" s="21"/>
      <c r="H64" s="27"/>
      <c r="I64" s="23">
        <f>'[1]Mājas kopā'!L17</f>
        <v>4.5</v>
      </c>
      <c r="J64" s="24">
        <f t="shared" si="2"/>
        <v>22.005434055555842</v>
      </c>
    </row>
    <row r="65" spans="1:10">
      <c r="A65" s="45" t="s">
        <v>117</v>
      </c>
      <c r="B65" s="35" t="s">
        <v>118</v>
      </c>
      <c r="C65" s="11" t="s">
        <v>29</v>
      </c>
      <c r="D65" s="42">
        <v>12.689822769231162</v>
      </c>
      <c r="E65" s="27">
        <v>1.5737310769224884</v>
      </c>
      <c r="F65" s="36">
        <v>1.9960356923082803</v>
      </c>
      <c r="G65" s="21"/>
      <c r="H65" s="27"/>
      <c r="I65" s="23">
        <f>'[1]Mājas kopā'!AC17</f>
        <v>1.1000000000001364</v>
      </c>
      <c r="J65" s="24">
        <f t="shared" si="2"/>
        <v>5.4198631794873107</v>
      </c>
    </row>
    <row r="66" spans="1:10">
      <c r="A66" s="45" t="s">
        <v>119</v>
      </c>
      <c r="B66" s="19" t="s">
        <v>120</v>
      </c>
      <c r="C66" s="11"/>
      <c r="D66" s="46"/>
      <c r="E66" s="47"/>
      <c r="F66" s="48"/>
      <c r="G66" s="48"/>
      <c r="H66" s="47"/>
      <c r="I66" s="33"/>
      <c r="J66" s="34"/>
    </row>
    <row r="67" spans="1:10" ht="15" thickBot="1">
      <c r="A67" s="45"/>
      <c r="B67" s="44"/>
      <c r="C67" s="49"/>
      <c r="D67" s="50"/>
      <c r="E67" s="50"/>
      <c r="F67" s="50"/>
      <c r="G67" s="50"/>
      <c r="H67" s="50"/>
      <c r="I67" s="51"/>
      <c r="J67" s="52"/>
    </row>
    <row r="68" spans="1:10" ht="15" thickBot="1">
      <c r="A68" s="53"/>
      <c r="B68" s="54" t="s">
        <v>121</v>
      </c>
      <c r="C68" s="55"/>
      <c r="D68" s="56">
        <f>AVERAGE(D6:D66)</f>
        <v>12.302909102158926</v>
      </c>
      <c r="E68" s="56">
        <f>AVERAGE(E6:E66)</f>
        <v>9.3838303090426916</v>
      </c>
      <c r="F68" s="56">
        <f>AVERAGE(F6:F66)</f>
        <v>7.959089220084107</v>
      </c>
      <c r="G68" s="56"/>
      <c r="H68" s="56"/>
      <c r="I68" s="57">
        <f>AVERAGE(I6:I66)</f>
        <v>7.494107142857195</v>
      </c>
      <c r="J68" s="58">
        <f>AVERAGE(D68:H68)</f>
        <v>9.8819428770952413</v>
      </c>
    </row>
    <row r="70" spans="1:10">
      <c r="B70" t="s">
        <v>122</v>
      </c>
    </row>
    <row r="71" spans="1:10">
      <c r="B71" s="59"/>
    </row>
    <row r="72" spans="1:10">
      <c r="B72" s="23" t="s">
        <v>123</v>
      </c>
      <c r="C72" s="5"/>
      <c r="D72" s="22"/>
      <c r="E72" s="22"/>
      <c r="F72" s="22"/>
      <c r="G72" s="22"/>
      <c r="H72" s="22"/>
      <c r="I72" s="22"/>
      <c r="J72" s="22"/>
    </row>
    <row r="73" spans="1:10">
      <c r="B73" s="23" t="s">
        <v>124</v>
      </c>
      <c r="C73" s="5"/>
      <c r="D73" s="22"/>
      <c r="E73" s="22"/>
      <c r="F73" s="22"/>
      <c r="G73" s="22"/>
      <c r="H73" s="22"/>
      <c r="I73" s="22"/>
      <c r="J73" s="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 Mardoks</dc:creator>
  <cp:lastModifiedBy>Valters Mardoks</cp:lastModifiedBy>
  <dcterms:created xsi:type="dcterms:W3CDTF">2022-08-01T09:51:15Z</dcterms:created>
  <dcterms:modified xsi:type="dcterms:W3CDTF">2022-08-01T09:53:02Z</dcterms:modified>
</cp:coreProperties>
</file>