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8_{952931C4-4691-4A18-833E-712BFA7E67BA}" xr6:coauthVersionLast="47" xr6:coauthVersionMax="47" xr10:uidLastSave="{00000000-0000-0000-0000-000000000000}"/>
  <bookViews>
    <workbookView xWindow="-108" yWindow="-108" windowWidth="23256" windowHeight="12576" xr2:uid="{D53C6565-EE1F-47E1-B0B1-5230BDAC2D3D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I68" i="1" s="1"/>
  <c r="A7" i="1"/>
  <c r="J6" i="1"/>
  <c r="I6" i="1"/>
  <c r="A6" i="1"/>
</calcChain>
</file>

<file path=xl/sharedStrings.xml><?xml version="1.0" encoding="utf-8"?>
<sst xmlns="http://schemas.openxmlformats.org/spreadsheetml/2006/main" count="157" uniqueCount="124">
  <si>
    <t>2022./2023.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</si>
  <si>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</si>
  <si>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</si>
  <si>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</si>
  <si>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</si>
  <si>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</si>
  <si>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</si>
  <si>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</si>
  <si>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</si>
  <si>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</si>
  <si>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</si>
  <si>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</si>
  <si>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BC - bez K.ŪD.</t>
  </si>
  <si>
    <t>31 diena</t>
  </si>
  <si>
    <t>30 dienas</t>
  </si>
  <si>
    <t>vidēji</t>
  </si>
  <si>
    <t>ADRESE</t>
  </si>
  <si>
    <t>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</si>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</sst>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2092FD-479A-4581-A715-61BD5F4B1548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ters\Documents\NovApr02\2022.2023.g.sezona\Atskaite%20J&#362;N%202023.xls" TargetMode="External"/><Relationship Id="rId1" Type="http://schemas.openxmlformats.org/officeDocument/2006/relationships/externalLinkPath" Target="/Users/Valters/Documents/NovApr02/2022.2023.g.sezona/Atskaite%20J&#362;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estades"/>
      <sheetName val="KM karstais aukstais ūd"/>
      <sheetName val="JŪNIJS SSK līdz pārb."/>
      <sheetName val="JŪN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10</v>
          </cell>
          <cell r="F17">
            <v>14.40000000000191</v>
          </cell>
          <cell r="G17">
            <v>17.899999999999181</v>
          </cell>
          <cell r="H17">
            <v>10.200000000000273</v>
          </cell>
          <cell r="I17">
            <v>8.1000000000001364</v>
          </cell>
          <cell r="J17">
            <v>11.899999999999636</v>
          </cell>
          <cell r="K17">
            <v>5.7999999999997272</v>
          </cell>
          <cell r="L17">
            <v>5.5928571428577083</v>
          </cell>
          <cell r="M17">
            <v>18.800000000000182</v>
          </cell>
          <cell r="N17">
            <v>11.440000000000031</v>
          </cell>
          <cell r="U17">
            <v>17.300000000000182</v>
          </cell>
          <cell r="V17">
            <v>13.799999999999272</v>
          </cell>
          <cell r="W17">
            <v>18</v>
          </cell>
          <cell r="X17">
            <v>15.5</v>
          </cell>
          <cell r="Y17">
            <v>15.587500000000659</v>
          </cell>
          <cell r="Z17">
            <v>9.5</v>
          </cell>
          <cell r="AA17">
            <v>11.000000000000728</v>
          </cell>
          <cell r="AB17">
            <v>1.2999999999999545</v>
          </cell>
          <cell r="AC17">
            <v>1.2999999999999545</v>
          </cell>
        </row>
        <row r="37">
          <cell r="E37">
            <v>4.1250000000000853</v>
          </cell>
          <cell r="F37">
            <v>6.9000000000000909</v>
          </cell>
          <cell r="G37">
            <v>5.5</v>
          </cell>
          <cell r="J37">
            <v>11.679999999999973</v>
          </cell>
          <cell r="K37">
            <v>9.8000000000001819</v>
          </cell>
          <cell r="L37">
            <v>2.2000000000000455</v>
          </cell>
          <cell r="M37">
            <v>13.100000000000364</v>
          </cell>
          <cell r="N37">
            <v>15.700000000000728</v>
          </cell>
        </row>
        <row r="59">
          <cell r="E59">
            <v>11.5</v>
          </cell>
          <cell r="F59">
            <v>9.6999999999998181</v>
          </cell>
          <cell r="G59">
            <v>7.7999999999999545</v>
          </cell>
          <cell r="H59">
            <v>10.5</v>
          </cell>
          <cell r="I59">
            <v>8.3999999999996362</v>
          </cell>
          <cell r="J59">
            <v>8.0999999999999091</v>
          </cell>
          <cell r="K59">
            <v>8.4999999999993179</v>
          </cell>
          <cell r="L59">
            <v>8.6999999999998181</v>
          </cell>
          <cell r="M59">
            <v>7.6000000000001364</v>
          </cell>
          <cell r="N59">
            <v>6.9000000000000909</v>
          </cell>
          <cell r="U59">
            <v>8.8999999999998636</v>
          </cell>
          <cell r="V59">
            <v>6.9499999999998181</v>
          </cell>
          <cell r="W59">
            <v>11.599999999999909</v>
          </cell>
          <cell r="X59">
            <v>9.4000000000000909</v>
          </cell>
          <cell r="Y59">
            <v>9.3000000000001819</v>
          </cell>
          <cell r="Z59">
            <v>1.2687500000000824</v>
          </cell>
          <cell r="AA59">
            <v>2.2000000000000455</v>
          </cell>
          <cell r="AB59">
            <v>2.1749999999999794</v>
          </cell>
          <cell r="AC59">
            <v>12.800000000000011</v>
          </cell>
        </row>
        <row r="79">
          <cell r="E79">
            <v>11.099999999999909</v>
          </cell>
          <cell r="F79">
            <v>1.7000000000000455</v>
          </cell>
          <cell r="H79">
            <v>0.70000000000004547</v>
          </cell>
          <cell r="I79">
            <v>7.7999999999997272</v>
          </cell>
          <cell r="J79">
            <v>2.3562500000000206</v>
          </cell>
          <cell r="K79">
            <v>1.4000000000000909</v>
          </cell>
          <cell r="L79">
            <v>2.5375000000001648</v>
          </cell>
          <cell r="V79">
            <v>0.36249999999997939</v>
          </cell>
          <cell r="X79">
            <v>1.0875000000002473</v>
          </cell>
          <cell r="Y79">
            <v>2.4000000000000909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D27A-93F2-4096-9956-8A42C9427232}">
  <dimension ref="A1:J68"/>
  <sheetViews>
    <sheetView tabSelected="1" workbookViewId="0">
      <selection activeCell="H72" sqref="H72"/>
    </sheetView>
  </sheetViews>
  <sheetFormatPr defaultRowHeight="14.4"/>
  <cols>
    <col min="1" max="1" width="5.109375" customWidth="1"/>
    <col min="2" max="2" width="15" customWidth="1"/>
    <col min="3" max="3" width="12.88671875" customWidth="1"/>
    <col min="8" max="8" width="10.33203125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</v>
      </c>
      <c r="D4" s="11" t="s">
        <v>13</v>
      </c>
      <c r="E4" s="11" t="s">
        <v>14</v>
      </c>
      <c r="F4" s="11" t="s">
        <v>13</v>
      </c>
      <c r="G4" s="11" t="s">
        <v>13</v>
      </c>
      <c r="H4" s="11" t="s">
        <v>14</v>
      </c>
      <c r="J4" s="12" t="s">
        <v>15</v>
      </c>
    </row>
    <row r="5" spans="1:10" ht="15" thickBot="1">
      <c r="A5" s="13"/>
      <c r="B5" s="14" t="s">
        <v>16</v>
      </c>
      <c r="C5" s="15" t="s">
        <v>17</v>
      </c>
      <c r="D5" s="16">
        <v>99.36</v>
      </c>
      <c r="E5" s="16">
        <v>79.42</v>
      </c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18</v>
      </c>
      <c r="C6" s="20"/>
      <c r="D6" s="21">
        <v>32.213063999999491</v>
      </c>
      <c r="E6" s="22">
        <v>16.700040500000604</v>
      </c>
      <c r="F6" s="21"/>
      <c r="G6" s="21"/>
      <c r="H6" s="22"/>
      <c r="I6" s="23">
        <f>'[1]Mājas kopā'!H17</f>
        <v>10.200000000000273</v>
      </c>
      <c r="J6" s="24">
        <f t="shared" ref="J6:J36" si="0">AVERAGE(D6:H6)</f>
        <v>24.456552250000048</v>
      </c>
    </row>
    <row r="7" spans="1:10">
      <c r="A7" s="18" t="str">
        <f>"2."</f>
        <v>2.</v>
      </c>
      <c r="B7" s="19" t="s">
        <v>19</v>
      </c>
      <c r="C7" s="25" t="s">
        <v>20</v>
      </c>
      <c r="D7" s="26">
        <v>23.353176959999637</v>
      </c>
      <c r="E7" s="27">
        <v>9.2603720000002916</v>
      </c>
      <c r="F7" s="21"/>
      <c r="G7" s="21"/>
      <c r="H7" s="27"/>
      <c r="I7" s="23">
        <f>'[1]Mājas kopā'!N59</f>
        <v>6.9000000000000909</v>
      </c>
      <c r="J7" s="24">
        <f t="shared" si="0"/>
        <v>16.306774479999966</v>
      </c>
    </row>
    <row r="8" spans="1:10">
      <c r="A8" s="18" t="str">
        <f>"3."</f>
        <v>3.</v>
      </c>
      <c r="B8" s="19" t="s">
        <v>21</v>
      </c>
      <c r="C8" s="25" t="s">
        <v>20</v>
      </c>
      <c r="D8" s="26">
        <v>29.06310109090909</v>
      </c>
      <c r="E8" s="27">
        <v>13.483590666665682</v>
      </c>
      <c r="F8" s="21"/>
      <c r="G8" s="21"/>
      <c r="H8" s="27"/>
      <c r="I8" s="23">
        <f>'[1]Mājas kopā'!G17</f>
        <v>17.899999999999181</v>
      </c>
      <c r="J8" s="24">
        <f t="shared" si="0"/>
        <v>21.273345878787385</v>
      </c>
    </row>
    <row r="9" spans="1:10">
      <c r="A9" s="18" t="str">
        <f>"4."</f>
        <v>4.</v>
      </c>
      <c r="B9" s="19" t="s">
        <v>22</v>
      </c>
      <c r="C9" s="11"/>
      <c r="D9" s="26">
        <v>35.530180615384616</v>
      </c>
      <c r="E9" s="27">
        <v>15.785183192310614</v>
      </c>
      <c r="F9" s="21"/>
      <c r="G9" s="21"/>
      <c r="H9" s="27"/>
      <c r="I9" s="23">
        <f>'[1]Mājas kopā'!F17</f>
        <v>14.40000000000191</v>
      </c>
      <c r="J9" s="24">
        <f t="shared" si="0"/>
        <v>25.657681903847614</v>
      </c>
    </row>
    <row r="10" spans="1:10">
      <c r="A10" s="18" t="str">
        <f>"5."</f>
        <v>5.</v>
      </c>
      <c r="B10" s="19" t="s">
        <v>23</v>
      </c>
      <c r="C10" s="11"/>
      <c r="D10" s="26">
        <v>19.372585263158371</v>
      </c>
      <c r="E10" s="27">
        <v>9.8402424999992402</v>
      </c>
      <c r="F10" s="21"/>
      <c r="G10" s="21"/>
      <c r="H10" s="27"/>
      <c r="I10" s="23">
        <f>'[1]Mājas kopā'!V17</f>
        <v>13.799999999999272</v>
      </c>
      <c r="J10" s="24">
        <f t="shared" si="0"/>
        <v>14.606413881578806</v>
      </c>
    </row>
    <row r="11" spans="1:10">
      <c r="A11" s="18" t="str">
        <f>"6."</f>
        <v>6.</v>
      </c>
      <c r="B11" s="19" t="s">
        <v>24</v>
      </c>
      <c r="C11" s="25" t="s">
        <v>25</v>
      </c>
      <c r="D11" s="26">
        <v>1.806545454576243E-2</v>
      </c>
      <c r="E11" s="27">
        <v>3.1045999999851095E-2</v>
      </c>
      <c r="F11" s="21"/>
      <c r="G11" s="21"/>
      <c r="H11" s="27"/>
      <c r="I11" s="23">
        <f>'[1]Mājas kopā'!V79</f>
        <v>0.36249999999997939</v>
      </c>
      <c r="J11" s="24">
        <f t="shared" si="0"/>
        <v>2.4555727272806763E-2</v>
      </c>
    </row>
    <row r="12" spans="1:10">
      <c r="A12" s="18" t="str">
        <f>"7."</f>
        <v>7.</v>
      </c>
      <c r="B12" s="19" t="s">
        <v>26</v>
      </c>
      <c r="C12" s="25" t="s">
        <v>20</v>
      </c>
      <c r="D12" s="26">
        <v>31.989986999999626</v>
      </c>
      <c r="E12" s="27">
        <v>22.821998833333634</v>
      </c>
      <c r="F12" s="21"/>
      <c r="G12" s="21"/>
      <c r="H12" s="27"/>
      <c r="I12" s="23">
        <f>'[1]Mājas kopā'!U17</f>
        <v>17.300000000000182</v>
      </c>
      <c r="J12" s="24">
        <f t="shared" si="0"/>
        <v>27.40599291666663</v>
      </c>
    </row>
    <row r="13" spans="1:10">
      <c r="A13" s="18" t="str">
        <f>"8."</f>
        <v>8.</v>
      </c>
      <c r="B13" s="19" t="s">
        <v>27</v>
      </c>
      <c r="C13" s="25" t="s">
        <v>20</v>
      </c>
      <c r="D13" s="28">
        <v>7.2930240000000017</v>
      </c>
      <c r="E13" s="27">
        <v>4.4336215000004531</v>
      </c>
      <c r="F13" s="21"/>
      <c r="G13" s="21"/>
      <c r="H13" s="27"/>
      <c r="I13" s="23">
        <f>'[1]Mājas kopā'!L37</f>
        <v>2.2000000000000455</v>
      </c>
      <c r="J13" s="24">
        <f t="shared" si="0"/>
        <v>5.8633227500002274</v>
      </c>
    </row>
    <row r="14" spans="1:10">
      <c r="A14" s="18" t="str">
        <f>"9."</f>
        <v>9.</v>
      </c>
      <c r="B14" s="19" t="s">
        <v>28</v>
      </c>
      <c r="C14" s="11"/>
      <c r="D14" s="22">
        <v>24.696756000000377</v>
      </c>
      <c r="E14" s="27">
        <v>10.340484000000302</v>
      </c>
      <c r="F14" s="21"/>
      <c r="G14" s="21"/>
      <c r="H14" s="27"/>
      <c r="I14" s="23">
        <f>'[1]Mājas kopā'!AA59</f>
        <v>2.2000000000000455</v>
      </c>
      <c r="J14" s="24">
        <f t="shared" si="0"/>
        <v>17.51862000000034</v>
      </c>
    </row>
    <row r="15" spans="1:10">
      <c r="A15" s="18" t="str">
        <f>"10."</f>
        <v>10.</v>
      </c>
      <c r="B15" s="19" t="s">
        <v>29</v>
      </c>
      <c r="C15" s="25" t="s">
        <v>20</v>
      </c>
      <c r="D15" s="26">
        <v>14.414445000000377</v>
      </c>
      <c r="E15" s="27">
        <v>10.278271666666818</v>
      </c>
      <c r="F15" s="21"/>
      <c r="G15" s="21"/>
      <c r="H15" s="27"/>
      <c r="I15" s="23">
        <f>'[1]Mājas kopā'!M17</f>
        <v>18.800000000000182</v>
      </c>
      <c r="J15" s="24">
        <f t="shared" si="0"/>
        <v>12.346358333333598</v>
      </c>
    </row>
    <row r="16" spans="1:10">
      <c r="A16" s="18" t="str">
        <f>"11."</f>
        <v>11.</v>
      </c>
      <c r="B16" s="19" t="s">
        <v>30</v>
      </c>
      <c r="C16" s="11" t="s">
        <v>31</v>
      </c>
      <c r="D16" s="26">
        <v>3.8632639999999991</v>
      </c>
      <c r="E16" s="27">
        <v>2.1958159259264103</v>
      </c>
      <c r="F16" s="21"/>
      <c r="G16" s="21"/>
      <c r="H16" s="27"/>
      <c r="I16" s="23">
        <f>'[1]Mājas kopā'!L79</f>
        <v>2.5375000000001648</v>
      </c>
      <c r="J16" s="24">
        <f t="shared" si="0"/>
        <v>3.0295399629632049</v>
      </c>
    </row>
    <row r="17" spans="1:10">
      <c r="A17" s="18" t="str">
        <f>"12."</f>
        <v>12.</v>
      </c>
      <c r="B17" s="19" t="s">
        <v>32</v>
      </c>
      <c r="C17" s="25" t="s">
        <v>20</v>
      </c>
      <c r="D17" s="26">
        <v>14.647430400000401</v>
      </c>
      <c r="E17" s="27">
        <v>10.505677600000322</v>
      </c>
      <c r="F17" s="21"/>
      <c r="G17" s="21"/>
      <c r="H17" s="27"/>
      <c r="I17" s="23">
        <f>'[1]Mājas kopā'!Y59</f>
        <v>9.3000000000001819</v>
      </c>
      <c r="J17" s="24">
        <f t="shared" si="0"/>
        <v>12.57655400000036</v>
      </c>
    </row>
    <row r="18" spans="1:10">
      <c r="A18" s="18" t="str">
        <f>"13."</f>
        <v>13.</v>
      </c>
      <c r="B18" s="19" t="s">
        <v>33</v>
      </c>
      <c r="C18" s="11"/>
      <c r="D18" s="26">
        <v>30.706078909090934</v>
      </c>
      <c r="E18" s="27">
        <v>15.623358000000023</v>
      </c>
      <c r="F18" s="21"/>
      <c r="G18" s="21"/>
      <c r="H18" s="27"/>
      <c r="I18" s="23">
        <f>'[1]Mājas kopā'!AC59</f>
        <v>12.800000000000011</v>
      </c>
      <c r="J18" s="24">
        <f t="shared" si="0"/>
        <v>23.164718454545479</v>
      </c>
    </row>
    <row r="19" spans="1:10">
      <c r="A19" s="18" t="str">
        <f>"14."</f>
        <v>14.</v>
      </c>
      <c r="B19" s="19" t="s">
        <v>34</v>
      </c>
      <c r="C19" s="25" t="s">
        <v>20</v>
      </c>
      <c r="D19" s="26">
        <v>23.727168000001427</v>
      </c>
      <c r="E19" s="27">
        <v>16.542349999999242</v>
      </c>
      <c r="F19" s="21"/>
      <c r="G19" s="21"/>
      <c r="H19" s="27"/>
      <c r="I19" s="23">
        <f>'[1]Mājas kopā'!J17</f>
        <v>11.899999999999636</v>
      </c>
      <c r="J19" s="24">
        <f t="shared" si="0"/>
        <v>20.134759000000336</v>
      </c>
    </row>
    <row r="20" spans="1:10">
      <c r="A20" s="18" t="str">
        <f>"15."</f>
        <v>15.</v>
      </c>
      <c r="B20" s="19" t="s">
        <v>35</v>
      </c>
      <c r="C20" s="25" t="s">
        <v>20</v>
      </c>
      <c r="D20" s="26">
        <v>21.569399999999874</v>
      </c>
      <c r="E20" s="27">
        <v>10.815680333333709</v>
      </c>
      <c r="F20" s="21"/>
      <c r="G20" s="21"/>
      <c r="H20" s="27"/>
      <c r="I20" s="23">
        <f>'[1]Mājas kopā'!E37</f>
        <v>4.1250000000000853</v>
      </c>
      <c r="J20" s="24">
        <f t="shared" si="0"/>
        <v>16.192540166666792</v>
      </c>
    </row>
    <row r="21" spans="1:10">
      <c r="A21" s="18" t="str">
        <f>"16."</f>
        <v>16.</v>
      </c>
      <c r="B21" s="19" t="s">
        <v>36</v>
      </c>
      <c r="C21" s="25" t="s">
        <v>20</v>
      </c>
      <c r="D21" s="26">
        <v>14.927515199999851</v>
      </c>
      <c r="E21" s="27">
        <v>6.7038421999998805</v>
      </c>
      <c r="F21" s="21"/>
      <c r="G21" s="21"/>
      <c r="H21" s="27"/>
      <c r="I21" s="23">
        <f>'[1]Mājas kopā'!W59</f>
        <v>11.599999999999909</v>
      </c>
      <c r="J21" s="24">
        <f t="shared" si="0"/>
        <v>10.815678699999866</v>
      </c>
    </row>
    <row r="22" spans="1:10">
      <c r="A22" s="18" t="str">
        <f>"17."</f>
        <v>17.</v>
      </c>
      <c r="B22" s="19" t="s">
        <v>37</v>
      </c>
      <c r="C22" s="11"/>
      <c r="D22" s="26">
        <v>18.599930526315319</v>
      </c>
      <c r="E22" s="27">
        <v>13.482799000000192</v>
      </c>
      <c r="F22" s="21"/>
      <c r="G22" s="21"/>
      <c r="H22" s="27"/>
      <c r="I22" s="23">
        <f>'[1]Mājas kopā'!X59</f>
        <v>9.4000000000000909</v>
      </c>
      <c r="J22" s="24">
        <f t="shared" si="0"/>
        <v>16.041364763157755</v>
      </c>
    </row>
    <row r="23" spans="1:10">
      <c r="A23" s="18" t="str">
        <f>"18."</f>
        <v>18.</v>
      </c>
      <c r="B23" s="19" t="s">
        <v>38</v>
      </c>
      <c r="C23" s="25" t="s">
        <v>20</v>
      </c>
      <c r="D23" s="26">
        <v>24.246415999999499</v>
      </c>
      <c r="E23" s="27">
        <v>17.730662074074477</v>
      </c>
      <c r="F23" s="21"/>
      <c r="G23" s="21"/>
      <c r="H23" s="27"/>
      <c r="I23" s="23">
        <f>'[1]Mājas kopā'!I17</f>
        <v>8.1000000000001364</v>
      </c>
      <c r="J23" s="24">
        <f t="shared" si="0"/>
        <v>20.988539037036986</v>
      </c>
    </row>
    <row r="24" spans="1:10">
      <c r="A24" s="18" t="str">
        <f>"19."</f>
        <v>19.</v>
      </c>
      <c r="B24" s="19" t="s">
        <v>39</v>
      </c>
      <c r="C24" s="25" t="s">
        <v>20</v>
      </c>
      <c r="D24" s="26">
        <v>27.471893538461543</v>
      </c>
      <c r="E24" s="27">
        <v>14.747072153846434</v>
      </c>
      <c r="F24" s="21"/>
      <c r="G24" s="21"/>
      <c r="H24" s="27"/>
      <c r="I24" s="23">
        <f>'[1]Mājas kopā'!F37</f>
        <v>6.9000000000000909</v>
      </c>
      <c r="J24" s="24">
        <f t="shared" si="0"/>
        <v>21.109482846153988</v>
      </c>
    </row>
    <row r="25" spans="1:10">
      <c r="A25" s="18" t="str">
        <f>"20."</f>
        <v>20.</v>
      </c>
      <c r="B25" s="19" t="s">
        <v>40</v>
      </c>
      <c r="C25" s="25" t="s">
        <v>20</v>
      </c>
      <c r="D25" s="26">
        <v>24.594438857140279</v>
      </c>
      <c r="E25" s="27">
        <v>14.918905178572462</v>
      </c>
      <c r="F25" s="21"/>
      <c r="G25" s="21"/>
      <c r="H25" s="27"/>
      <c r="I25" s="23">
        <f>'[1]Mājas kopā'!N37</f>
        <v>15.700000000000728</v>
      </c>
      <c r="J25" s="24">
        <f t="shared" si="0"/>
        <v>19.756672017856371</v>
      </c>
    </row>
    <row r="26" spans="1:10">
      <c r="A26" s="18" t="s">
        <v>41</v>
      </c>
      <c r="B26" s="19" t="s">
        <v>42</v>
      </c>
      <c r="C26" s="11"/>
      <c r="D26" s="26">
        <v>19.90512</v>
      </c>
      <c r="E26" s="27">
        <v>14.529094800000003</v>
      </c>
      <c r="F26" s="21"/>
      <c r="G26" s="21"/>
      <c r="H26" s="27"/>
      <c r="I26" s="23">
        <f>'[1]Mājas kopā'!E59</f>
        <v>11.5</v>
      </c>
      <c r="J26" s="24">
        <f t="shared" si="0"/>
        <v>17.217107400000003</v>
      </c>
    </row>
    <row r="27" spans="1:10">
      <c r="A27" s="18" t="s">
        <v>43</v>
      </c>
      <c r="B27" s="19" t="s">
        <v>44</v>
      </c>
      <c r="C27" s="11"/>
      <c r="D27" s="26">
        <v>31.285428000000259</v>
      </c>
      <c r="E27" s="27">
        <v>13.135406166666266</v>
      </c>
      <c r="F27" s="22"/>
      <c r="G27" s="21"/>
      <c r="H27" s="27"/>
      <c r="I27" s="23">
        <f>'[1]Mājas kopā'!F59</f>
        <v>9.6999999999998181</v>
      </c>
      <c r="J27" s="24">
        <f t="shared" si="0"/>
        <v>22.210417083333262</v>
      </c>
    </row>
    <row r="28" spans="1:10">
      <c r="A28" s="18" t="s">
        <v>45</v>
      </c>
      <c r="B28" s="19" t="s">
        <v>46</v>
      </c>
      <c r="C28" s="25" t="s">
        <v>20</v>
      </c>
      <c r="D28" s="26">
        <v>22.449287999999875</v>
      </c>
      <c r="E28" s="27">
        <v>10.526238555555455</v>
      </c>
      <c r="F28" s="21"/>
      <c r="G28" s="21"/>
      <c r="H28" s="27"/>
      <c r="I28" s="23">
        <f>'[1]Mājas kopā'!G59</f>
        <v>7.7999999999999545</v>
      </c>
      <c r="J28" s="24">
        <f t="shared" si="0"/>
        <v>16.487763277777667</v>
      </c>
    </row>
    <row r="29" spans="1:10">
      <c r="A29" s="18" t="s">
        <v>47</v>
      </c>
      <c r="B29" s="19" t="s">
        <v>48</v>
      </c>
      <c r="C29" s="11"/>
      <c r="D29" s="26">
        <v>26.500441090909508</v>
      </c>
      <c r="E29" s="27">
        <v>8.5445089999993442</v>
      </c>
      <c r="F29" s="21"/>
      <c r="G29" s="21"/>
      <c r="H29" s="27"/>
      <c r="I29" s="23">
        <f>'[1]Mājas kopā'!I59</f>
        <v>8.3999999999996362</v>
      </c>
      <c r="J29" s="24">
        <f t="shared" si="0"/>
        <v>17.522475045454428</v>
      </c>
    </row>
    <row r="30" spans="1:10">
      <c r="A30" s="18" t="s">
        <v>49</v>
      </c>
      <c r="B30" s="19" t="s">
        <v>50</v>
      </c>
      <c r="C30" s="11"/>
      <c r="D30" s="26">
        <v>20.357484000001005</v>
      </c>
      <c r="E30" s="27">
        <v>15.076122111111111</v>
      </c>
      <c r="F30" s="21"/>
      <c r="G30" s="21"/>
      <c r="H30" s="27"/>
      <c r="I30" s="23">
        <f>'[1]Mājas kopā'!H59</f>
        <v>10.5</v>
      </c>
      <c r="J30" s="24">
        <f t="shared" si="0"/>
        <v>17.716803055556056</v>
      </c>
    </row>
    <row r="31" spans="1:10">
      <c r="A31" s="18" t="s">
        <v>51</v>
      </c>
      <c r="B31" s="19" t="s">
        <v>52</v>
      </c>
      <c r="C31" s="11"/>
      <c r="D31" s="26">
        <v>25.144980000000249</v>
      </c>
      <c r="E31" s="27">
        <v>13.301305722220718</v>
      </c>
      <c r="F31" s="21"/>
      <c r="G31" s="21"/>
      <c r="H31" s="27"/>
      <c r="I31" s="23">
        <f>'[1]Mājas kopā'!K59</f>
        <v>8.4999999999993179</v>
      </c>
      <c r="J31" s="24">
        <f t="shared" si="0"/>
        <v>19.223142861110482</v>
      </c>
    </row>
    <row r="32" spans="1:10">
      <c r="A32" s="18" t="s">
        <v>53</v>
      </c>
      <c r="B32" s="19" t="s">
        <v>54</v>
      </c>
      <c r="C32" s="11"/>
      <c r="D32" s="26">
        <v>16.817231999999748</v>
      </c>
      <c r="E32" s="27">
        <v>12.160084444444045</v>
      </c>
      <c r="F32" s="21"/>
      <c r="G32" s="21"/>
      <c r="H32" s="27"/>
      <c r="I32" s="23">
        <f>'[1]Mājas kopā'!L59</f>
        <v>8.6999999999998181</v>
      </c>
      <c r="J32" s="24">
        <f t="shared" si="0"/>
        <v>14.488658222221897</v>
      </c>
    </row>
    <row r="33" spans="1:10">
      <c r="A33" s="18" t="s">
        <v>55</v>
      </c>
      <c r="B33" s="19" t="s">
        <v>56</v>
      </c>
      <c r="C33" s="25" t="s">
        <v>20</v>
      </c>
      <c r="D33" s="26">
        <v>14.876951999999749</v>
      </c>
      <c r="E33" s="27">
        <v>10.964151611111413</v>
      </c>
      <c r="F33" s="21"/>
      <c r="G33" s="21"/>
      <c r="H33" s="27"/>
      <c r="I33" s="23">
        <f>'[1]Mājas kopā'!M59</f>
        <v>7.6000000000001364</v>
      </c>
      <c r="J33" s="24">
        <f t="shared" si="0"/>
        <v>12.920551805555581</v>
      </c>
    </row>
    <row r="34" spans="1:10">
      <c r="A34" s="18" t="s">
        <v>57</v>
      </c>
      <c r="B34" s="19" t="s">
        <v>58</v>
      </c>
      <c r="C34" s="11"/>
      <c r="D34" s="26">
        <v>23.794010181818184</v>
      </c>
      <c r="E34" s="27">
        <v>8.4784459999995629</v>
      </c>
      <c r="F34" s="21"/>
      <c r="G34" s="21"/>
      <c r="H34" s="27"/>
      <c r="I34" s="23">
        <f>'[1]Mājas kopā'!V59</f>
        <v>6.9499999999998181</v>
      </c>
      <c r="J34" s="24">
        <f t="shared" si="0"/>
        <v>16.136228090908872</v>
      </c>
    </row>
    <row r="35" spans="1:10">
      <c r="A35" s="18" t="s">
        <v>59</v>
      </c>
      <c r="B35" s="19" t="s">
        <v>60</v>
      </c>
      <c r="C35" s="25" t="s">
        <v>20</v>
      </c>
      <c r="D35" s="26">
        <v>28.745400000000252</v>
      </c>
      <c r="E35" s="27">
        <v>16.75144288888869</v>
      </c>
      <c r="F35" s="21"/>
      <c r="G35" s="21"/>
      <c r="H35" s="27"/>
      <c r="I35" s="23">
        <f>'[1]Mājas kopā'!E79</f>
        <v>11.099999999999909</v>
      </c>
      <c r="J35" s="24">
        <f t="shared" si="0"/>
        <v>22.748421444444471</v>
      </c>
    </row>
    <row r="36" spans="1:10">
      <c r="A36" s="18" t="s">
        <v>61</v>
      </c>
      <c r="B36" s="29" t="s">
        <v>62</v>
      </c>
      <c r="C36" s="25" t="s">
        <v>20</v>
      </c>
      <c r="D36" s="26">
        <v>24.034119428571593</v>
      </c>
      <c r="E36" s="27">
        <v>15.741043999999743</v>
      </c>
      <c r="F36" s="21"/>
      <c r="G36" s="21"/>
      <c r="H36" s="27"/>
      <c r="I36" s="23">
        <f>'[1]Mājas kopā'!J59</f>
        <v>8.0999999999999091</v>
      </c>
      <c r="J36" s="24">
        <f t="shared" si="0"/>
        <v>19.887581714285666</v>
      </c>
    </row>
    <row r="37" spans="1:10">
      <c r="A37" s="18" t="s">
        <v>63</v>
      </c>
      <c r="B37" s="19" t="s">
        <v>64</v>
      </c>
      <c r="C37" s="25" t="s">
        <v>20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65</v>
      </c>
      <c r="B38" s="19" t="s">
        <v>66</v>
      </c>
      <c r="C38" s="11" t="s">
        <v>31</v>
      </c>
      <c r="D38" s="26">
        <v>5.9814719999984938</v>
      </c>
      <c r="E38" s="27">
        <v>4.8267505000016362</v>
      </c>
      <c r="F38" s="21"/>
      <c r="G38" s="21"/>
      <c r="H38" s="27"/>
      <c r="I38" s="23">
        <f>'[1]Mājas kopā'!X79</f>
        <v>1.0875000000002473</v>
      </c>
      <c r="J38" s="24">
        <f>AVERAGE(D38:H38)</f>
        <v>5.4041112500000654</v>
      </c>
    </row>
    <row r="39" spans="1:10">
      <c r="A39" s="18" t="s">
        <v>67</v>
      </c>
      <c r="B39" s="19" t="s">
        <v>68</v>
      </c>
      <c r="C39" s="25" t="s">
        <v>25</v>
      </c>
      <c r="D39" s="26">
        <v>18.125471999999998</v>
      </c>
      <c r="E39" s="27">
        <v>2.3137693333337346</v>
      </c>
      <c r="F39" s="21"/>
      <c r="G39" s="21"/>
      <c r="H39" s="27"/>
      <c r="I39" s="23">
        <f>'[1]Mājas kopā'!H79</f>
        <v>0.70000000000004547</v>
      </c>
      <c r="J39" s="24">
        <f>AVERAGE(D39:H39)</f>
        <v>10.219620666666867</v>
      </c>
    </row>
    <row r="40" spans="1:10">
      <c r="A40" s="18" t="s">
        <v>69</v>
      </c>
      <c r="B40" s="19" t="s">
        <v>70</v>
      </c>
      <c r="C40" s="11"/>
      <c r="D40" s="26">
        <v>9.9856799999996237</v>
      </c>
      <c r="E40" s="27">
        <v>5.3343766666672705</v>
      </c>
      <c r="F40" s="21"/>
      <c r="G40" s="21"/>
      <c r="H40" s="27"/>
      <c r="I40" s="23">
        <f>'[1]Mājas kopā'!Y79</f>
        <v>2.4000000000000909</v>
      </c>
      <c r="J40" s="24">
        <f>AVERAGE(D40:H40)</f>
        <v>7.6600283333334467</v>
      </c>
    </row>
    <row r="41" spans="1:10">
      <c r="A41" s="18" t="s">
        <v>71</v>
      </c>
      <c r="B41" s="19" t="s">
        <v>72</v>
      </c>
      <c r="C41" s="25" t="s">
        <v>20</v>
      </c>
      <c r="D41" s="26">
        <v>16.080587999999999</v>
      </c>
      <c r="E41" s="27">
        <v>4.1771610833338793</v>
      </c>
      <c r="F41" s="21"/>
      <c r="G41" s="21"/>
      <c r="H41" s="27"/>
      <c r="I41" s="23">
        <f>'[1]Mājas kopā'!Z59</f>
        <v>1.2687500000000824</v>
      </c>
      <c r="J41" s="24">
        <f>AVERAGE(D41:H41)</f>
        <v>10.128874541666939</v>
      </c>
    </row>
    <row r="42" spans="1:10">
      <c r="A42" s="18" t="s">
        <v>73</v>
      </c>
      <c r="B42" s="19" t="s">
        <v>74</v>
      </c>
      <c r="C42" s="25" t="s">
        <v>20</v>
      </c>
      <c r="D42" s="26">
        <v>18.577007999999907</v>
      </c>
      <c r="E42" s="27">
        <v>9.1200633333331975</v>
      </c>
      <c r="F42" s="21"/>
      <c r="G42" s="21"/>
      <c r="H42" s="27"/>
      <c r="I42" s="23">
        <f>'[1]Mājas kopā'!AB59</f>
        <v>2.1749999999999794</v>
      </c>
      <c r="J42" s="24">
        <f>AVERAGE(D42:H42)</f>
        <v>13.848535666666553</v>
      </c>
    </row>
    <row r="43" spans="1:10">
      <c r="A43" s="18" t="s">
        <v>75</v>
      </c>
      <c r="B43" s="19" t="s">
        <v>76</v>
      </c>
      <c r="C43" s="25" t="s">
        <v>20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77</v>
      </c>
      <c r="B44" s="19" t="s">
        <v>78</v>
      </c>
      <c r="C44" s="11"/>
      <c r="D44" s="26">
        <v>33.3087840000005</v>
      </c>
      <c r="E44" s="27">
        <v>15.2387124999997</v>
      </c>
      <c r="F44" s="21"/>
      <c r="G44" s="21"/>
      <c r="H44" s="27"/>
      <c r="I44" s="23">
        <f>'[1]Mājas kopā'!U59</f>
        <v>8.8999999999998636</v>
      </c>
      <c r="J44" s="24">
        <f t="shared" ref="J44:J53" si="1">AVERAGE(D44:H44)</f>
        <v>24.2737482500001</v>
      </c>
    </row>
    <row r="45" spans="1:10">
      <c r="A45" s="18" t="s">
        <v>79</v>
      </c>
      <c r="B45" s="19" t="s">
        <v>80</v>
      </c>
      <c r="C45" s="11"/>
      <c r="D45" s="26">
        <v>12.781008</v>
      </c>
      <c r="E45" s="27">
        <v>10.319636250000137</v>
      </c>
      <c r="F45" s="21"/>
      <c r="G45" s="21"/>
      <c r="H45" s="27"/>
      <c r="I45" s="23">
        <f>'[1]Mājas kopā'!J79</f>
        <v>2.3562500000000206</v>
      </c>
      <c r="J45" s="24">
        <f t="shared" si="1"/>
        <v>11.550322125000068</v>
      </c>
    </row>
    <row r="46" spans="1:10">
      <c r="A46" s="18" t="s">
        <v>81</v>
      </c>
      <c r="B46" s="19" t="s">
        <v>82</v>
      </c>
      <c r="C46" s="11" t="s">
        <v>31</v>
      </c>
      <c r="D46" s="26">
        <v>19.443648000000003</v>
      </c>
      <c r="E46" s="27">
        <v>3.8942273333337343</v>
      </c>
      <c r="F46" s="21"/>
      <c r="G46" s="21"/>
      <c r="H46" s="27"/>
      <c r="I46" s="23">
        <f>'[1]Mājas kopā'!K79</f>
        <v>1.4000000000000909</v>
      </c>
      <c r="J46" s="24">
        <f t="shared" si="1"/>
        <v>11.668937666666869</v>
      </c>
    </row>
    <row r="47" spans="1:10">
      <c r="A47" s="18" t="s">
        <v>83</v>
      </c>
      <c r="B47" s="19" t="s">
        <v>84</v>
      </c>
      <c r="C47" s="11"/>
      <c r="D47" s="26">
        <v>25.695028285712997</v>
      </c>
      <c r="E47" s="27">
        <v>18.180798035714286</v>
      </c>
      <c r="F47" s="21"/>
      <c r="G47" s="21"/>
      <c r="H47" s="27"/>
      <c r="I47" s="23">
        <f>'[1]Mājas kopā'!W17</f>
        <v>18</v>
      </c>
      <c r="J47" s="24">
        <f t="shared" si="1"/>
        <v>21.937913160713642</v>
      </c>
    </row>
    <row r="48" spans="1:10">
      <c r="A48" s="18" t="s">
        <v>85</v>
      </c>
      <c r="B48" s="19" t="s">
        <v>86</v>
      </c>
      <c r="C48" s="25" t="s">
        <v>20</v>
      </c>
      <c r="D48" s="26">
        <v>22.598722285713961</v>
      </c>
      <c r="E48" s="27">
        <v>16.782864214285716</v>
      </c>
      <c r="F48" s="21"/>
      <c r="G48" s="21"/>
      <c r="H48" s="27"/>
      <c r="I48" s="23">
        <f>'[1]Mājas kopā'!X17</f>
        <v>15.5</v>
      </c>
      <c r="J48" s="24">
        <f t="shared" si="1"/>
        <v>19.690793249999839</v>
      </c>
    </row>
    <row r="49" spans="1:10">
      <c r="A49" s="18" t="s">
        <v>87</v>
      </c>
      <c r="B49" s="19" t="s">
        <v>88</v>
      </c>
      <c r="C49" s="25" t="s">
        <v>20</v>
      </c>
      <c r="D49" s="26">
        <v>21.115241999999352</v>
      </c>
      <c r="E49" s="27">
        <v>14.646324392858078</v>
      </c>
      <c r="F49" s="21"/>
      <c r="G49" s="21"/>
      <c r="H49" s="27"/>
      <c r="I49" s="23">
        <f>'[1]Mājas kopā'!Y17</f>
        <v>15.587500000000659</v>
      </c>
      <c r="J49" s="24">
        <f t="shared" si="1"/>
        <v>17.880783196428716</v>
      </c>
    </row>
    <row r="50" spans="1:10">
      <c r="A50" s="18" t="s">
        <v>89</v>
      </c>
      <c r="B50" s="19" t="s">
        <v>90</v>
      </c>
      <c r="C50" s="11"/>
      <c r="D50" s="26">
        <v>34.145064000000247</v>
      </c>
      <c r="E50" s="27">
        <v>17.585794111111113</v>
      </c>
      <c r="F50" s="21"/>
      <c r="G50" s="21"/>
      <c r="H50" s="27"/>
      <c r="I50" s="23">
        <f>'[1]Mājas kopā'!G37</f>
        <v>5.5</v>
      </c>
      <c r="J50" s="24">
        <f t="shared" si="1"/>
        <v>25.86542905555568</v>
      </c>
    </row>
    <row r="51" spans="1:10">
      <c r="A51" s="18" t="s">
        <v>91</v>
      </c>
      <c r="B51" s="19" t="s">
        <v>92</v>
      </c>
      <c r="C51" s="11"/>
      <c r="D51" s="26">
        <v>32.161175999999998</v>
      </c>
      <c r="E51" s="27">
        <v>16.172559333333936</v>
      </c>
      <c r="F51" s="21"/>
      <c r="G51" s="21"/>
      <c r="H51" s="27"/>
      <c r="I51" s="23">
        <f>'[1]Mājas kopā'!F79</f>
        <v>1.7000000000000455</v>
      </c>
      <c r="J51" s="24">
        <f t="shared" si="1"/>
        <v>24.166867666666967</v>
      </c>
    </row>
    <row r="52" spans="1:10">
      <c r="A52" s="18" t="s">
        <v>93</v>
      </c>
      <c r="B52" s="35" t="s">
        <v>94</v>
      </c>
      <c r="C52" s="25" t="s">
        <v>20</v>
      </c>
      <c r="D52" s="26">
        <v>23.17855885714286</v>
      </c>
      <c r="E52" s="27">
        <v>14.701587476190427</v>
      </c>
      <c r="F52" s="36"/>
      <c r="G52" s="21"/>
      <c r="H52" s="27"/>
      <c r="I52" s="23">
        <f>'[1]Mājas kopā'!J37</f>
        <v>11.679999999999973</v>
      </c>
      <c r="J52" s="24">
        <f t="shared" si="1"/>
        <v>18.940073166666643</v>
      </c>
    </row>
    <row r="53" spans="1:10">
      <c r="A53" s="18" t="s">
        <v>95</v>
      </c>
      <c r="B53" s="19" t="s">
        <v>96</v>
      </c>
      <c r="C53" s="25" t="s">
        <v>20</v>
      </c>
      <c r="D53" s="37">
        <v>27.02831834483008</v>
      </c>
      <c r="E53" s="27">
        <v>19.468854482758619</v>
      </c>
      <c r="F53" s="21"/>
      <c r="G53" s="21"/>
      <c r="H53" s="27"/>
      <c r="I53" s="23">
        <f>'[1]Mājas kopā'!Z17</f>
        <v>9.5</v>
      </c>
      <c r="J53" s="24">
        <f t="shared" si="1"/>
        <v>23.248586413794349</v>
      </c>
    </row>
    <row r="54" spans="1:10">
      <c r="A54" s="38" t="s">
        <v>97</v>
      </c>
      <c r="B54" s="19" t="s">
        <v>98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99</v>
      </c>
      <c r="B55" s="40" t="s">
        <v>100</v>
      </c>
      <c r="C55" s="41"/>
      <c r="D55" s="42">
        <v>21.121527272727274</v>
      </c>
      <c r="E55" s="27">
        <v>15.721068666667106</v>
      </c>
      <c r="F55" s="36"/>
      <c r="G55" s="21"/>
      <c r="H55" s="27"/>
      <c r="I55" s="23">
        <f>'[1]Mājas kopā'!K37</f>
        <v>9.8000000000001819</v>
      </c>
      <c r="J55" s="24">
        <f>AVERAGE(D55:H55)</f>
        <v>18.421297969697189</v>
      </c>
    </row>
    <row r="56" spans="1:10">
      <c r="A56" s="18" t="s">
        <v>101</v>
      </c>
      <c r="B56" s="19" t="s">
        <v>102</v>
      </c>
      <c r="C56" s="11" t="s">
        <v>31</v>
      </c>
      <c r="D56" s="26">
        <v>16.367903999999999</v>
      </c>
      <c r="E56" s="27">
        <v>1.5213342222220214</v>
      </c>
      <c r="F56" s="21"/>
      <c r="G56" s="21"/>
      <c r="H56" s="27"/>
      <c r="I56" s="43">
        <f>'[1]Mājas kopā'!AB17</f>
        <v>1.2999999999999545</v>
      </c>
      <c r="J56" s="24">
        <f>AVERAGE(D56:H56)</f>
        <v>8.9446191111110096</v>
      </c>
    </row>
    <row r="57" spans="1:10">
      <c r="A57" s="18" t="s">
        <v>103</v>
      </c>
      <c r="B57" s="44" t="s">
        <v>104</v>
      </c>
      <c r="C57" s="20"/>
      <c r="D57" s="26">
        <v>33.392057142855855</v>
      </c>
      <c r="E57" s="27">
        <v>17.838866571429257</v>
      </c>
      <c r="F57" s="21"/>
      <c r="G57" s="21"/>
      <c r="H57" s="27"/>
      <c r="I57" s="23">
        <f>'[1]Mājas kopā'!M37</f>
        <v>13.100000000000364</v>
      </c>
      <c r="J57" s="24">
        <f>AVERAGE(D57:H57)</f>
        <v>25.615461857142556</v>
      </c>
    </row>
    <row r="58" spans="1:10">
      <c r="A58" s="38" t="s">
        <v>105</v>
      </c>
      <c r="B58" s="44" t="s">
        <v>106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107</v>
      </c>
      <c r="B59" s="44" t="s">
        <v>108</v>
      </c>
      <c r="C59" s="20"/>
      <c r="D59" s="26">
        <v>20.798983636363634</v>
      </c>
      <c r="E59" s="27">
        <v>9.4755279999995086</v>
      </c>
      <c r="F59" s="21"/>
      <c r="G59" s="21"/>
      <c r="H59" s="27"/>
      <c r="I59" s="23">
        <f>'[1]Mājas kopā'!I79</f>
        <v>7.7999999999997272</v>
      </c>
      <c r="J59" s="24">
        <f t="shared" ref="J59:J65" si="2">AVERAGE(D59:H59)</f>
        <v>15.137255818181572</v>
      </c>
    </row>
    <row r="60" spans="1:10">
      <c r="A60" s="45" t="s">
        <v>109</v>
      </c>
      <c r="B60" s="44" t="s">
        <v>110</v>
      </c>
      <c r="C60" s="25" t="s">
        <v>20</v>
      </c>
      <c r="D60" s="26">
        <v>26.865287999999939</v>
      </c>
      <c r="E60" s="27">
        <v>18.556483000000071</v>
      </c>
      <c r="F60" s="21"/>
      <c r="G60" s="21"/>
      <c r="H60" s="27"/>
      <c r="I60" s="23">
        <f>'[1]Mājas kopā'!N17</f>
        <v>11.440000000000031</v>
      </c>
      <c r="J60" s="24">
        <f t="shared" si="2"/>
        <v>22.710885500000003</v>
      </c>
    </row>
    <row r="61" spans="1:10">
      <c r="A61" s="45" t="s">
        <v>111</v>
      </c>
      <c r="B61" s="44" t="s">
        <v>112</v>
      </c>
      <c r="C61" s="25" t="s">
        <v>20</v>
      </c>
      <c r="D61" s="26">
        <v>31.886129454546005</v>
      </c>
      <c r="E61" s="27">
        <v>17.736892666666666</v>
      </c>
      <c r="F61" s="21"/>
      <c r="G61" s="21"/>
      <c r="H61" s="27"/>
      <c r="I61" s="23">
        <f>'[1]Mājas kopā'!E17</f>
        <v>10</v>
      </c>
      <c r="J61" s="24">
        <f t="shared" si="2"/>
        <v>24.811511060606335</v>
      </c>
    </row>
    <row r="62" spans="1:10">
      <c r="A62" s="45" t="s">
        <v>113</v>
      </c>
      <c r="B62" s="44" t="s">
        <v>114</v>
      </c>
      <c r="C62" s="20"/>
      <c r="D62" s="26">
        <v>33.709260000000505</v>
      </c>
      <c r="E62" s="27">
        <v>16.530831777779383</v>
      </c>
      <c r="F62" s="21"/>
      <c r="G62" s="21"/>
      <c r="H62" s="27"/>
      <c r="I62" s="23">
        <f>'[1]Mājas kopā'!AA17</f>
        <v>11.000000000000728</v>
      </c>
      <c r="J62" s="24">
        <f t="shared" si="2"/>
        <v>25.120045888889944</v>
      </c>
    </row>
    <row r="63" spans="1:10">
      <c r="A63" s="45" t="s">
        <v>115</v>
      </c>
      <c r="B63" s="44" t="s">
        <v>116</v>
      </c>
      <c r="C63" s="20"/>
      <c r="D63" s="26">
        <v>44.257428000002257</v>
      </c>
      <c r="E63" s="27">
        <v>29.946634666664863</v>
      </c>
      <c r="F63" s="21"/>
      <c r="G63" s="21"/>
      <c r="H63" s="27"/>
      <c r="I63" s="23">
        <f>'[1]Mājas kopā'!K17</f>
        <v>5.7999999999997272</v>
      </c>
      <c r="J63" s="24">
        <f t="shared" si="2"/>
        <v>37.102031333333557</v>
      </c>
    </row>
    <row r="64" spans="1:10">
      <c r="A64" s="45" t="s">
        <v>117</v>
      </c>
      <c r="B64" s="44" t="s">
        <v>118</v>
      </c>
      <c r="C64" s="20"/>
      <c r="D64" s="26">
        <v>67.130099999999246</v>
      </c>
      <c r="E64" s="27">
        <v>22.245920190479936</v>
      </c>
      <c r="F64" s="21"/>
      <c r="G64" s="21"/>
      <c r="H64" s="27"/>
      <c r="I64" s="23">
        <f>'[1]Mājas kopā'!L17</f>
        <v>5.5928571428577083</v>
      </c>
      <c r="J64" s="24">
        <f t="shared" si="2"/>
        <v>44.688010095239591</v>
      </c>
    </row>
    <row r="65" spans="1:10">
      <c r="A65" s="45" t="s">
        <v>119</v>
      </c>
      <c r="B65" s="35" t="s">
        <v>120</v>
      </c>
      <c r="C65" s="11" t="s">
        <v>31</v>
      </c>
      <c r="D65" s="42">
        <v>23.115721846154543</v>
      </c>
      <c r="E65" s="27">
        <v>2.5927575384612607</v>
      </c>
      <c r="F65" s="36"/>
      <c r="G65" s="21"/>
      <c r="H65" s="27"/>
      <c r="I65" s="23">
        <f>'[1]Mājas kopā'!AC17</f>
        <v>1.2999999999999545</v>
      </c>
      <c r="J65" s="24">
        <f t="shared" si="2"/>
        <v>12.854239692307901</v>
      </c>
    </row>
    <row r="66" spans="1:10">
      <c r="A66" s="45" t="s">
        <v>121</v>
      </c>
      <c r="B66" s="19" t="s">
        <v>122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123</v>
      </c>
      <c r="C68" s="55"/>
      <c r="D68" s="56">
        <f>AVERAGE(D6:D66)</f>
        <v>23.483188297184899</v>
      </c>
      <c r="E68" s="56">
        <f>AVERAGE(E6:E66)</f>
        <v>12.506761695917005</v>
      </c>
      <c r="F68" s="56"/>
      <c r="G68" s="56"/>
      <c r="H68" s="56"/>
      <c r="I68" s="57">
        <f>AVERAGE(I6:I66)</f>
        <v>8.3957653061225006</v>
      </c>
      <c r="J68" s="58">
        <f>AVERAGE(D68:H68)</f>
        <v>17.994974996550951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2023-07-03T06:43:24Z</dcterms:created>
  <dcterms:modified xsi:type="dcterms:W3CDTF">2023-07-03T06:44:41Z</dcterms:modified>
</cp:coreProperties>
</file>